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Concepto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1,2'!$A$1:$Q$22</definedName>
    <definedName name="_xlnm.Print_Area" localSheetId="5">'CUADRO 1,3'!$A$1:$Q$25</definedName>
    <definedName name="_xlnm.Print_Area" localSheetId="6">'CUADRO 1,4'!$A$1:$Y$44</definedName>
    <definedName name="_xlnm.Print_Area" localSheetId="7">'CUADRO 1,5'!$A$3:$Y$52</definedName>
    <definedName name="_xlnm.Print_Area" localSheetId="9">'CUADRO 1,7'!$A$1:$Q$51</definedName>
    <definedName name="_xlnm.Print_Area" localSheetId="16">'CUADRO 1.10'!$A$1:$Z$70</definedName>
    <definedName name="_xlnm.Print_Area" localSheetId="17">'CUADRO 1.11'!$A$4:$Z$58</definedName>
    <definedName name="_xlnm.Print_Area" localSheetId="18">'CUADRO 1.12'!$A$1:$Z$25</definedName>
    <definedName name="_xlnm.Print_Area" localSheetId="19">'CUADRO 1.13'!$A$4:$Z$17</definedName>
    <definedName name="_xlnm.Print_Area" localSheetId="2">'CUADRO 1.1A'!$A$1:$O$36</definedName>
    <definedName name="_xlnm.Print_Area" localSheetId="3">'CUADRO 1.1B'!$A$1:$O$36</definedName>
    <definedName name="_xlnm.Print_Area" localSheetId="8">'CUADRO 1.6'!$A$1:$R$61</definedName>
    <definedName name="_xlnm.Print_Area" localSheetId="10">'CUADRO 1.8'!$A$1:$Y$104</definedName>
    <definedName name="_xlnm.Print_Area" localSheetId="11">'CUADRO 1.8 B'!$A$3:$Y$60</definedName>
    <definedName name="_xlnm.Print_Area" localSheetId="12">'CUADRO 1.8 C'!$A$1:$Z$78</definedName>
    <definedName name="_xlnm.Print_Area" localSheetId="13">'CUADRO 1.9'!$A$1:$Y$64</definedName>
    <definedName name="_xlnm.Print_Area" localSheetId="14">'CUADRO 1.9 B'!$A$1:$Y$48</definedName>
    <definedName name="_xlnm.Print_Area" localSheetId="15">'CUADRO 1.9 C'!$A$1:$Z$83</definedName>
    <definedName name="_xlnm.Print_Area" localSheetId="0">'INDICE'!$A$1:$D$32</definedName>
    <definedName name="PAX_NACIONAL" localSheetId="5">'CUADRO 1,3'!$A$6:$N$22</definedName>
    <definedName name="PAX_NACIONAL" localSheetId="6">'CUADRO 1,4'!$A$6:$T$42</definedName>
    <definedName name="PAX_NACIONAL" localSheetId="7">'CUADRO 1,5'!$A$6:$T$50</definedName>
    <definedName name="PAX_NACIONAL" localSheetId="9">'CUADRO 1,7'!$A$6:$N$49</definedName>
    <definedName name="PAX_NACIONAL" localSheetId="16">'CUADRO 1.10'!$A$7:$U$67</definedName>
    <definedName name="PAX_NACIONAL" localSheetId="17">'CUADRO 1.11'!$A$7:$U$56</definedName>
    <definedName name="PAX_NACIONAL" localSheetId="18">'CUADRO 1.12'!$A$8:$U$22</definedName>
    <definedName name="PAX_NACIONAL" localSheetId="19">'CUADRO 1.13'!$A$7:$U$15</definedName>
    <definedName name="PAX_NACIONAL" localSheetId="8">'CUADRO 1.6'!$A$6:$N$59</definedName>
    <definedName name="PAX_NACIONAL" localSheetId="10">'CUADRO 1.8'!$A$6:$T$100</definedName>
    <definedName name="PAX_NACIONAL" localSheetId="11">'CUADRO 1.8 B'!$A$6:$T$57</definedName>
    <definedName name="PAX_NACIONAL" localSheetId="12">'CUADRO 1.8 C'!$A$6:$T$75</definedName>
    <definedName name="PAX_NACIONAL" localSheetId="13">'CUADRO 1.9'!$A$6:$T$60</definedName>
    <definedName name="PAX_NACIONAL" localSheetId="14">'CUADRO 1.9 B'!$A$6:$T$43</definedName>
    <definedName name="PAX_NACIONAL" localSheetId="15">'CUADRO 1.9 C'!$A$6:$T$78</definedName>
    <definedName name="PAX_NACIONAL">'CUADRO 1,2'!$A$6:$N$19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<sst xmlns="http://schemas.openxmlformats.org/spreadsheetml/2006/main" count="1622" uniqueCount="514">
  <si>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</si>
  <si>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</si>
  <si>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</si>
  <si>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</si>
  <si>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</si>
  <si>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</si>
  <si>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</si>
  <si>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</si>
  <si>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</si>
  <si>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</si>
  <si>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</si>
  <si>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</si>
  <si>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</si>
  <si>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</si>
  <si>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</si>
  <si>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</si>
  <si>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</si>
  <si>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</si>
  <si>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</si>
  <si>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</si>
  <si>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</si>
  <si>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</si>
  <si>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</si>
  <si>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</si>
  <si>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</si>
  <si>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</si>
  <si>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</si>
  <si>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</si>
  <si>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</si>
  <si>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</si>
  <si>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</si>
  <si>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</si>
  <si>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</si>
  <si>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</si>
  <si>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</si>
  <si>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</si>
  <si>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</si>
  <si>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</si>
  <si>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</si>
  <si>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</si>
  <si>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</si>
  <si>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</si>
  <si>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</si>
  <si>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</si>
  <si>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</si>
  <si>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</si>
  <si>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</si>
  <si>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</si>
  <si>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</si>
  <si>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</si>
  <si>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</si>
  <si>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</si>
  <si>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</si>
  <si>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</si>
  <si>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</si>
  <si>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</si>
  <si>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</si>
  <si>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</si>
  <si>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</si>
  <si>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</si>
  <si>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</si>
  <si>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</si>
  <si>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</si>
  <si>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</si>
  <si>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</si>
  <si>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</si>
  <si>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</si>
  <si>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</si>
  <si>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</si>
  <si>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</si>
  <si>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</si>
  <si>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</si>
  <si>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</si>
  <si>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</si>
  <si>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</si>
  <si>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</si>
  <si>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</si>
  <si>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</si>
  <si>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</si>
  <si>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</si>
  <si>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</si>
  <si>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</si>
  <si>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</si>
  <si>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</si>
  <si>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</si>
  <si>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</si>
  <si>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</si>
  <si>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</si>
  <si>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</si>
  <si>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</si>
  <si>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</si>
  <si>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</si>
  <si>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</si>
  <si>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</si>
  <si>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</si>
  <si>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</si>
  <si>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</si>
  <si>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</si>
  <si>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</si>
  <si>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</si>
  <si>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</si>
  <si>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</si>
  <si>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</si>
  <si>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</si>
  <si>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</si>
  <si>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</si>
  <si>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</si>
  <si>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</si>
  <si>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</si>
  <si>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</si>
  <si>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</si>
  <si>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</si>
  <si>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</si>
  <si>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</si>
  <si>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Cuadro 1.11 Carga nacional por Aeropuerto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</si>
  <si>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</si>
  <si>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</si>
  <si>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</si>
  <si>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</si>
  <si>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</si>
  <si>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</si>
  <si>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</si>
  <si>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</si>
  <si>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</si>
  <si>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</si>
  <si>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</si>
  <si>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</si>
  <si>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</si>
  <si>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</si>
  <si>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</si>
  <si>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</si>
  <si>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</si>
  <si>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</si>
  <si>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</si>
  <si>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</si>
  <si>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</si>
  <si>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</si>
  <si>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</si>
  <si>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</si>
  <si>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</si>
  <si>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</si>
  <si>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</si>
  <si>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Incluye la carga y el correo. Información en toneladas.</t>
  </si>
  <si>
    <r>
      <t xml:space="preserve">Este boletín incluye la </t>
    </r>
    <r>
      <rPr>
        <b/>
        <sz val="12"/>
        <color indexed="56"/>
        <rFont val="Century Gothic"/>
        <family val="2"/>
      </rPr>
      <t xml:space="preserve">operación de aeropuertos </t>
    </r>
    <r>
      <rPr>
        <sz val="12"/>
        <color indexed="56"/>
        <rFont val="Century Gothic"/>
        <family val="2"/>
      </rPr>
      <t xml:space="preserve">(pasajeros y carga), en los cuadros 1.10 al 1.13. Estos cuadros reflejan el aeropuerto que es el origen o destino final de los pasajeros o la carga, </t>
    </r>
  </si>
  <si>
    <t>Se incluyen los pasajeros que originan o terminan sus viajes en cada aeropuerto, conforme al contrato de transporte y la red de rutas de cada aerolínea.</t>
  </si>
  <si>
    <t>Nota: No incluye los pasajeros en tránsito, ni pasajeros en conexión. Si desea conocer el tráfico total debe consultar el boletín de TRAFICO DE AEROPUERTOS</t>
  </si>
  <si>
    <r>
      <rPr>
        <b/>
        <sz val="11"/>
        <rFont val="Century Gothic"/>
        <family val="2"/>
      </rPr>
      <t xml:space="preserve">Nota: </t>
    </r>
    <r>
      <rPr>
        <sz val="11"/>
        <rFont val="Century Gothic"/>
        <family val="2"/>
      </rPr>
      <t xml:space="preserve">Información en toneladas. La carga Incluye el correo.No incluye carga en tránsito. </t>
    </r>
  </si>
  <si>
    <r>
      <t xml:space="preserve">Si desea conocer el TOTAL de la carga por aeropuertos, se debe consultar el </t>
    </r>
    <r>
      <rPr>
        <b/>
        <sz val="11"/>
        <rFont val="Century Gothic"/>
        <family val="2"/>
      </rPr>
      <t>BOLETIN DE TRAFICO DE AEROPUERTOS</t>
    </r>
  </si>
  <si>
    <t>Boletín Origen-Destino Marzo 2018</t>
  </si>
  <si>
    <t>Ene - Mar 2017</t>
  </si>
  <si>
    <t>Ene - Mar 2018</t>
  </si>
  <si>
    <t>Mar 2018 - Mar 2017</t>
  </si>
  <si>
    <t>Ene - Mar 2018 / Ene - Mar 2017</t>
  </si>
  <si>
    <t>Marzo 2018</t>
  </si>
  <si>
    <t>Marzo 2017</t>
  </si>
  <si>
    <t>Enero - Marzo 2018</t>
  </si>
  <si>
    <t>Enero - Marzo 2017</t>
  </si>
  <si>
    <t>Avianca</t>
  </si>
  <si>
    <t>Lan Colombia</t>
  </si>
  <si>
    <t>Viva Colombia</t>
  </si>
  <si>
    <t>Satena</t>
  </si>
  <si>
    <t>Easy Fly</t>
  </si>
  <si>
    <t>Copa Airlines Colombia</t>
  </si>
  <si>
    <t>Aer. Antioquia</t>
  </si>
  <si>
    <t>Searca</t>
  </si>
  <si>
    <t>Helicol</t>
  </si>
  <si>
    <t>Sarpa</t>
  </si>
  <si>
    <t>Otras</t>
  </si>
  <si>
    <t>Aerosucre</t>
  </si>
  <si>
    <t>LAS</t>
  </si>
  <si>
    <t>Aer Caribe</t>
  </si>
  <si>
    <t>Tampa</t>
  </si>
  <si>
    <t>Aliansa</t>
  </si>
  <si>
    <t>Laser Aereo</t>
  </si>
  <si>
    <t>Air Colombia</t>
  </si>
  <si>
    <t>Llanera De Aviacion</t>
  </si>
  <si>
    <t>Aerogal</t>
  </si>
  <si>
    <t>American</t>
  </si>
  <si>
    <t>Taca</t>
  </si>
  <si>
    <t>Jetblue</t>
  </si>
  <si>
    <t>Lan Peru</t>
  </si>
  <si>
    <t>Aeromexico</t>
  </si>
  <si>
    <t>Lan Airlines</t>
  </si>
  <si>
    <t>Spirit Airlines</t>
  </si>
  <si>
    <t>Iberia</t>
  </si>
  <si>
    <t>TAM</t>
  </si>
  <si>
    <t>Lacsa</t>
  </si>
  <si>
    <t>Copa</t>
  </si>
  <si>
    <t>United Airlines</t>
  </si>
  <si>
    <t>Interjet</t>
  </si>
  <si>
    <t>Taca International Airlines S.A</t>
  </si>
  <si>
    <t>Delta</t>
  </si>
  <si>
    <t>Air Europa</t>
  </si>
  <si>
    <t>Avior Airlines</t>
  </si>
  <si>
    <t>Air France</t>
  </si>
  <si>
    <t>Lufthansa</t>
  </si>
  <si>
    <t>Air Canada</t>
  </si>
  <si>
    <t>Aerol. Argentinas</t>
  </si>
  <si>
    <t>KLM</t>
  </si>
  <si>
    <t>Air Panama</t>
  </si>
  <si>
    <t>Turkish Airlines</t>
  </si>
  <si>
    <t>Tame</t>
  </si>
  <si>
    <t>Oceanair</t>
  </si>
  <si>
    <t>Cubana</t>
  </si>
  <si>
    <t>Atlas Air</t>
  </si>
  <si>
    <t>UPS</t>
  </si>
  <si>
    <t>Sky Lease I.</t>
  </si>
  <si>
    <t xml:space="preserve">Kelowna Flightcrft Air Charter </t>
  </si>
  <si>
    <t>Absa</t>
  </si>
  <si>
    <t>Airborne Express. Inc</t>
  </si>
  <si>
    <t>Linea A. Carguera de Col</t>
  </si>
  <si>
    <t>Etihad Airways</t>
  </si>
  <si>
    <t>Martinair</t>
  </si>
  <si>
    <t>Cargolux</t>
  </si>
  <si>
    <t>Fedex</t>
  </si>
  <si>
    <t>Aerotransporte de Carga Union</t>
  </si>
  <si>
    <t>Mas Air</t>
  </si>
  <si>
    <t>Cargojet Airways</t>
  </si>
  <si>
    <t>Lan Cargo</t>
  </si>
  <si>
    <t>Dhl Aero Expreso, S.A.</t>
  </si>
  <si>
    <t>BOG-MDE-BOG</t>
  </si>
  <si>
    <t>BOG-CTG-BOG</t>
  </si>
  <si>
    <t>BOG-CLO-BOG</t>
  </si>
  <si>
    <t>BOG-BAQ-BOG</t>
  </si>
  <si>
    <t>BOG-SMR-BOG</t>
  </si>
  <si>
    <t>BOG-PEI-BOG</t>
  </si>
  <si>
    <t>BOG-BGA-BOG</t>
  </si>
  <si>
    <t>BOG-ADZ-BOG</t>
  </si>
  <si>
    <t>CTG-MDE-CTG</t>
  </si>
  <si>
    <t>BOG-CUC-BOG</t>
  </si>
  <si>
    <t>BOG-MTR-BOG</t>
  </si>
  <si>
    <t>MDE-SMR-MDE</t>
  </si>
  <si>
    <t>ADZ-MDE-ADZ</t>
  </si>
  <si>
    <t>BOG-VUP-BOG</t>
  </si>
  <si>
    <t>ADZ-CLO-ADZ</t>
  </si>
  <si>
    <t>ADZ-CTG-ADZ</t>
  </si>
  <si>
    <t>BOG-EYP-BOG</t>
  </si>
  <si>
    <t>CLO-MDE-CLO</t>
  </si>
  <si>
    <t>CLO-CTG-CLO</t>
  </si>
  <si>
    <t>BOG-AXM-BOG</t>
  </si>
  <si>
    <t>EOH-UIB-EOH</t>
  </si>
  <si>
    <t>CTG-PEI-CTG</t>
  </si>
  <si>
    <t>BOG-NVA-BOG</t>
  </si>
  <si>
    <t>BOG-PSO-BOG</t>
  </si>
  <si>
    <t>APO-EOH-APO</t>
  </si>
  <si>
    <t>BAQ-MDE-BAQ</t>
  </si>
  <si>
    <t>BOG-LET-BOG</t>
  </si>
  <si>
    <t>BOG-MZL-BOG</t>
  </si>
  <si>
    <t>BOG-RCH-BOG</t>
  </si>
  <si>
    <t>BOG-EOH-BOG</t>
  </si>
  <si>
    <t>CLO-BAQ-CLO</t>
  </si>
  <si>
    <t>EOH-PEI-EOH</t>
  </si>
  <si>
    <t>EOH-MTR-EOH</t>
  </si>
  <si>
    <t>BOG-EJA-BOG</t>
  </si>
  <si>
    <t>CLO-SMR-CLO</t>
  </si>
  <si>
    <t>BOG-PPN-BOG</t>
  </si>
  <si>
    <t>BOG-UIB-BOG</t>
  </si>
  <si>
    <t>BOG-AUC-BOG</t>
  </si>
  <si>
    <t>BOG-FLA-BOG</t>
  </si>
  <si>
    <t>BOG-IBE-BOG</t>
  </si>
  <si>
    <t>CLO-TCO-CLO</t>
  </si>
  <si>
    <t>ADZ-PVA-ADZ</t>
  </si>
  <si>
    <t>CAQ-EOH-CAQ</t>
  </si>
  <si>
    <t>CTG-BGA-CTG</t>
  </si>
  <si>
    <t>BOG-CZU-BOG</t>
  </si>
  <si>
    <t>CUC-BGA-CUC</t>
  </si>
  <si>
    <t>BOG-VVC-BOG</t>
  </si>
  <si>
    <t>CLO-PSO-CLO</t>
  </si>
  <si>
    <t>ADZ-PEI-ADZ</t>
  </si>
  <si>
    <t>ADZ-BGA-ADZ</t>
  </si>
  <si>
    <t>OTRAS</t>
  </si>
  <si>
    <t>BOG-MIA-BOG</t>
  </si>
  <si>
    <t>BOG-FLL-BOG</t>
  </si>
  <si>
    <t>MDE-MIA-MDE</t>
  </si>
  <si>
    <t>BOG-JFK-BOG</t>
  </si>
  <si>
    <t>CLO-MIA-CLO</t>
  </si>
  <si>
    <t>BOG-IAH-BOG</t>
  </si>
  <si>
    <t>CTG-MIA-CTG</t>
  </si>
  <si>
    <t>BOG-MCO-BOG</t>
  </si>
  <si>
    <t>MDE-FLL-MDE</t>
  </si>
  <si>
    <t>BAQ-MIA-BAQ</t>
  </si>
  <si>
    <t>BOG-LAX-BOG</t>
  </si>
  <si>
    <t>CTG-FLL-CTG</t>
  </si>
  <si>
    <t>BOG-ATL-BOG</t>
  </si>
  <si>
    <t>CTG-JFK-CTG</t>
  </si>
  <si>
    <t>MDE-JFK-MDE</t>
  </si>
  <si>
    <t>BOG-YYZ-BOG</t>
  </si>
  <si>
    <t>BOG-EWR-BOG</t>
  </si>
  <si>
    <t>BOG-IAD-BOG</t>
  </si>
  <si>
    <t>BOG-DFW-BOG</t>
  </si>
  <si>
    <t>CTG-ATL-CTG</t>
  </si>
  <si>
    <t>BOG-BOS-BOG</t>
  </si>
  <si>
    <t>AXM-FLL-AXM</t>
  </si>
  <si>
    <t>CTG-EWR-CTG</t>
  </si>
  <si>
    <t>PEI-JFK-PEI</t>
  </si>
  <si>
    <t>MDE-ATL-MDE</t>
  </si>
  <si>
    <t>MDE-EWR-MDE</t>
  </si>
  <si>
    <t>BOG-LIM-BOG</t>
  </si>
  <si>
    <t>BOG-SCL-BOG</t>
  </si>
  <si>
    <t>BOG-UIO-BOG</t>
  </si>
  <si>
    <t>BOG-BUE-BOG</t>
  </si>
  <si>
    <t>BOG-GYE-BOG</t>
  </si>
  <si>
    <t>BOG-GRU-BOG</t>
  </si>
  <si>
    <t>BOG-CCS-BOG</t>
  </si>
  <si>
    <t>BOG-RIO-BOG</t>
  </si>
  <si>
    <t>CLO-GYE-CLO</t>
  </si>
  <si>
    <t>CTG-LIM-CTG</t>
  </si>
  <si>
    <t>MDE-LIM-MDE</t>
  </si>
  <si>
    <t>MDE-CCS-MDE</t>
  </si>
  <si>
    <t>BOG-MVD-BOG</t>
  </si>
  <si>
    <t>BOG-LPB-BOG</t>
  </si>
  <si>
    <t>CLO-ESM-CLO</t>
  </si>
  <si>
    <t>CLO-LIM-CLO</t>
  </si>
  <si>
    <t>BOG-FOR-BOG</t>
  </si>
  <si>
    <t>BOG-MAD-BOG</t>
  </si>
  <si>
    <t>CLO-MAD-CLO</t>
  </si>
  <si>
    <t>MDE-MAD-MDE</t>
  </si>
  <si>
    <t>BOG-BCN-BOG</t>
  </si>
  <si>
    <t>BOG-CDG-BOG</t>
  </si>
  <si>
    <t>BOG-FRA-BOG</t>
  </si>
  <si>
    <t>BOG-AMS-BOG</t>
  </si>
  <si>
    <t>BOG-IST-BOG</t>
  </si>
  <si>
    <t>PEI-MAD-PEI</t>
  </si>
  <si>
    <t>CTG-MAD-CTG</t>
  </si>
  <si>
    <t>CLO-BCN-CLO</t>
  </si>
  <si>
    <t>BAQ-MAD-BAQ</t>
  </si>
  <si>
    <t>BOG-LIS-BOG</t>
  </si>
  <si>
    <t>BOG-PTY-BOG</t>
  </si>
  <si>
    <t>BOG-MEX-BOG</t>
  </si>
  <si>
    <t>MDE-PTY-MDE</t>
  </si>
  <si>
    <t>BOG-CUN-BOG</t>
  </si>
  <si>
    <t>BOG-SJO-BOG</t>
  </si>
  <si>
    <t>CLO-PTY-CLO</t>
  </si>
  <si>
    <t>CTG-PTY-CTG</t>
  </si>
  <si>
    <t>BAQ-PTY-BAQ</t>
  </si>
  <si>
    <t>BOG-PUJ-BOG</t>
  </si>
  <si>
    <t>PEI-PTY-PEI</t>
  </si>
  <si>
    <t>ADZ-PTY-ADZ</t>
  </si>
  <si>
    <t>MDE-MEX-MDE</t>
  </si>
  <si>
    <t>BOG-SAL-BOG</t>
  </si>
  <si>
    <t>BOG-SDQ-BOG</t>
  </si>
  <si>
    <t>MDE-PAC-MDE</t>
  </si>
  <si>
    <t>BGA-PTY-BGA</t>
  </si>
  <si>
    <t>MDE-SAL-MDE</t>
  </si>
  <si>
    <t>AXM-PAC-AXM</t>
  </si>
  <si>
    <t>CLO-SAL-CLO</t>
  </si>
  <si>
    <t>BOG-AUA-BOG</t>
  </si>
  <si>
    <t>BOG-HAV-BOG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</si>
  <si>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</si>
  <si>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</si>
  <si>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</si>
  <si>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</si>
  <si>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</si>
  <si>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</si>
  <si>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</si>
  <si>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</si>
  <si>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</si>
  <si>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</si>
  <si>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</si>
  <si>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</si>
  <si>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</si>
  <si>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</si>
  <si>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URUGUAY</t>
  </si>
  <si>
    <t>PARAGUAY</t>
  </si>
  <si>
    <t>ESPAÑA</t>
  </si>
  <si>
    <t>INGLATERRA</t>
  </si>
  <si>
    <t>FRANCIA</t>
  </si>
  <si>
    <t>ALEMANIA</t>
  </si>
  <si>
    <t>HOLANDA</t>
  </si>
  <si>
    <t>ITALIA</t>
  </si>
  <si>
    <t>TURQUIA</t>
  </si>
  <si>
    <t>SUIZA</t>
  </si>
  <si>
    <t>AUSTRALIA</t>
  </si>
  <si>
    <t>BELGICA</t>
  </si>
  <si>
    <t>PORTUGAL</t>
  </si>
  <si>
    <t>AUSTRIA</t>
  </si>
  <si>
    <t>DINAMARCA</t>
  </si>
  <si>
    <t>NUEVA ZELANDA</t>
  </si>
  <si>
    <t>SUECIA</t>
  </si>
  <si>
    <t>POLONIA</t>
  </si>
  <si>
    <t>NORUEGA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</si>
  <si>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</si>
  <si>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</si>
  <si>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</si>
  <si>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</si>
  <si>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</si>
  <si>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</si>
  <si>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</si>
  <si>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</si>
  <si>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</si>
  <si>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</si>
  <si>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BOG-CPQ-BOG</t>
  </si>
  <si>
    <t>MDE-UIO-MDE</t>
  </si>
  <si>
    <t>BOG-LUX-BOG</t>
  </si>
  <si>
    <t>LUXEMBURGO</t>
  </si>
  <si>
    <t>Kelowna Flightcrft Air Charter Ltd.</t>
  </si>
  <si>
    <t>BOGOTA</t>
  </si>
  <si>
    <t>BOGOTA - ELDORADO</t>
  </si>
  <si>
    <t>RIONEGRO - ANTIOQUIA</t>
  </si>
  <si>
    <t>RIONEGRO - JOSE M. CORDOVA</t>
  </si>
  <si>
    <t>CARTAGENA</t>
  </si>
  <si>
    <t>CARTAGENA - RAFAEL NUQEZ</t>
  </si>
  <si>
    <t>CALI</t>
  </si>
  <si>
    <t>CALI - ALFONSO BONILLA ARAGON</t>
  </si>
  <si>
    <t>SAN ANDRES - ISLA</t>
  </si>
  <si>
    <t>SAN ANDRES-GUSTAVO ROJAS PINILLA</t>
  </si>
  <si>
    <t>BARRANQUILLA</t>
  </si>
  <si>
    <t>BARRANQUILLA-E. CORTISSOZ</t>
  </si>
  <si>
    <t>SANTA MARTA</t>
  </si>
  <si>
    <t>SANTA MARTA - SIMON BOLIVAR</t>
  </si>
  <si>
    <t>PEREIRA</t>
  </si>
  <si>
    <t>PEREIRA - MATECAÑAS</t>
  </si>
  <si>
    <t>BUCARAMANGA</t>
  </si>
  <si>
    <t>BUCARAMANGA - PALONEGRO</t>
  </si>
  <si>
    <t>MEDELLIN</t>
  </si>
  <si>
    <t>MEDELLIN - OLAYA HERRERA</t>
  </si>
  <si>
    <t>MONTERIA</t>
  </si>
  <si>
    <t>MONTERIA - LOS GARZONES</t>
  </si>
  <si>
    <t>CUCUTA</t>
  </si>
  <si>
    <t>CUCUTA - CAMILO DAZA</t>
  </si>
  <si>
    <t>VALLEDUPAR</t>
  </si>
  <si>
    <t>VALLEDUPAR-ALFONSO LOPEZ P.</t>
  </si>
  <si>
    <t>QUIBDO</t>
  </si>
  <si>
    <t>QUIBDO - EL CARAÑO</t>
  </si>
  <si>
    <t>EL YOPAL</t>
  </si>
  <si>
    <t>ARMENIA</t>
  </si>
  <si>
    <t>ARMENIA - EL EDEN</t>
  </si>
  <si>
    <t>PASTO</t>
  </si>
  <si>
    <t>PASTO - ANTONIO NARIQO</t>
  </si>
  <si>
    <t>NEIVA</t>
  </si>
  <si>
    <t>NEIVA - BENITO SALAS</t>
  </si>
  <si>
    <t>LETICIA</t>
  </si>
  <si>
    <t>LETICIA-ALFREDO VASQUEZ COBO</t>
  </si>
  <si>
    <t>MANIZALES</t>
  </si>
  <si>
    <t>MANIZALES - LA NUBIA</t>
  </si>
  <si>
    <t>CAREPA</t>
  </si>
  <si>
    <t>ANTONIO ROLDAN BETANCOURT</t>
  </si>
  <si>
    <t>RIOHACHA</t>
  </si>
  <si>
    <t>RIOHACHA-ALMIRANTE PADILLA</t>
  </si>
  <si>
    <t>VILLAVICENCIO</t>
  </si>
  <si>
    <t>VANGUARDIA</t>
  </si>
  <si>
    <t>IBAGUE</t>
  </si>
  <si>
    <t>IBAGUE - PERALES</t>
  </si>
  <si>
    <t>TUMACO</t>
  </si>
  <si>
    <t>TUMACO - LA FLORIDA</t>
  </si>
  <si>
    <t>BARRANCABERMEJA</t>
  </si>
  <si>
    <t>BARRANCABERMEJA-YARIGUIES</t>
  </si>
  <si>
    <t>POPAYAN</t>
  </si>
  <si>
    <t>POPAYAN - GMOLEON VALENCIA</t>
  </si>
  <si>
    <t>ARAUCA - MUNICIPIO</t>
  </si>
  <si>
    <t>ARAUCA - SANTIAGO PEREZ QUIROZ</t>
  </si>
  <si>
    <t>FLORENCIA</t>
  </si>
  <si>
    <t>GUSTAVO ARTUNDUAGA PAREDES</t>
  </si>
  <si>
    <t>COROZAL</t>
  </si>
  <si>
    <t>COROZAL - LAS BRUJAS</t>
  </si>
  <si>
    <t>PUERTO ASIS</t>
  </si>
  <si>
    <t>PUERTO ASIS - 3 DE MAYO</t>
  </si>
  <si>
    <t>PROVIDENCIA</t>
  </si>
  <si>
    <t>PROVIDENCIA- EL EMBRUJO</t>
  </si>
  <si>
    <t>CAUCASIA</t>
  </si>
  <si>
    <t>CAUCASIA- JUAN H. WHITE</t>
  </si>
  <si>
    <t>PUERTO INIRIDA</t>
  </si>
  <si>
    <t>PUERTO INIRIDA - CESAR GAVIRIA TRUJ</t>
  </si>
  <si>
    <t>BAHIA SOLANO</t>
  </si>
  <si>
    <t>BAHIA SOLANO - JOSE C. MUTIS</t>
  </si>
  <si>
    <t>MITU</t>
  </si>
  <si>
    <t>PUERTO CARRENO</t>
  </si>
  <si>
    <t>CARREÑO-GERMAN OLANO</t>
  </si>
  <si>
    <t>MAICAO</t>
  </si>
  <si>
    <t>JORGE ISAACS (ANTES LA MINA)</t>
  </si>
  <si>
    <t>GUAPI</t>
  </si>
  <si>
    <t>GUAPI - JUAN CASIANO</t>
  </si>
  <si>
    <t>VILLA GARZON</t>
  </si>
  <si>
    <t>NUQUI</t>
  </si>
  <si>
    <t>NUQUI - REYES MURILLO</t>
  </si>
  <si>
    <t>SAN JOSE DEL GUAVIARE</t>
  </si>
  <si>
    <t>PUERTO GAITAN</t>
  </si>
  <si>
    <t>MORELIA</t>
  </si>
  <si>
    <t>SARAVENA-COLONIZADORES</t>
  </si>
  <si>
    <t>ALDANA</t>
  </si>
  <si>
    <t>IPIALES - SAN LUIS</t>
  </si>
  <si>
    <t>PITALITO</t>
  </si>
  <si>
    <t>PITALITO -CONTADOR</t>
  </si>
  <si>
    <t>PUERTO LEGUIZAMO</t>
  </si>
  <si>
    <t>URIBIA</t>
  </si>
  <si>
    <t>PUERTO BOLIVAR - PORTETE</t>
  </si>
  <si>
    <t>ACANDI</t>
  </si>
  <si>
    <t>LA MACARENA</t>
  </si>
  <si>
    <t>LA MACARENA - META</t>
  </si>
  <si>
    <t>BUENAVENTURA</t>
  </si>
  <si>
    <t>BUENAVENTURA - GERARDO TOBAR LOPEZ</t>
  </si>
  <si>
    <t>LOMA DE CHIRIGUANA</t>
  </si>
  <si>
    <t>CALENTURITAS</t>
  </si>
  <si>
    <t>CUMARIBO</t>
  </si>
  <si>
    <t>TIMBIQUI</t>
  </si>
  <si>
    <t>EL BAGRE</t>
  </si>
  <si>
    <t>CAPURGANA</t>
  </si>
  <si>
    <t>FLANDES</t>
  </si>
  <si>
    <t>GIRARDOT SANTIAGO VILA</t>
  </si>
  <si>
    <t>GUAINIA (BARRANCO MINAS)</t>
  </si>
  <si>
    <t>BARRANCO MINAS</t>
  </si>
  <si>
    <t>LA PEDRERA</t>
  </si>
  <si>
    <t>TARAIRA</t>
  </si>
  <si>
    <t>MIRAFLORES - GUAVIARE</t>
  </si>
  <si>
    <t>MIRAFLORES</t>
  </si>
  <si>
    <t>SAN FELIPE</t>
  </si>
  <si>
    <t>CARURU</t>
  </si>
  <si>
    <t>SANTA RITA - VICHADA</t>
  </si>
  <si>
    <t>CENTRO ADM. "MARANDUA"</t>
  </si>
  <si>
    <t>SOLANO</t>
  </si>
  <si>
    <t>ARARACUARA</t>
  </si>
  <si>
    <t>CARTAGENA - RAFAEL NUÑEZ</t>
  </si>
  <si>
    <t>Conceptos importantes.</t>
  </si>
  <si>
    <t>Conceptos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</si>
</sst>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sz val="10"/>
      <color indexed="12"/>
      <name val="Century Gothic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48"/>
      <name val="Arial"/>
      <family val="2"/>
    </font>
    <font>
      <sz val="12"/>
      <color indexed="56"/>
      <name val="Century Gothic"/>
      <family val="2"/>
    </font>
    <font>
      <sz val="13"/>
      <color indexed="12"/>
      <name val="Century Gothic"/>
      <family val="2"/>
    </font>
    <font>
      <sz val="11"/>
      <color indexed="12"/>
      <name val="Century Gothic"/>
      <family val="2"/>
    </font>
    <font>
      <sz val="12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u val="single"/>
      <sz val="14"/>
      <color indexed="9"/>
      <name val="Arial"/>
      <family val="2"/>
    </font>
    <font>
      <u val="single"/>
      <sz val="13"/>
      <color indexed="12"/>
      <name val="Calibri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12"/>
      <name val="Courier"/>
      <family val="3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u val="single"/>
      <sz val="14"/>
      <color theme="0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rgb="FF0000FF"/>
      <name val="Courie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2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thin"/>
      <top style="thick"/>
      <bottom style="double"/>
    </border>
    <border>
      <left style="thin"/>
      <right style="medium"/>
      <top style="thick"/>
      <bottom style="double"/>
    </border>
    <border>
      <left style="thick"/>
      <right style="medium"/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medium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ck"/>
      <top style="thick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medium"/>
      <top style="thin">
        <color theme="0" tint="-0.149959996342659"/>
      </top>
      <bottom style="medium"/>
    </border>
    <border>
      <left>
        <color indexed="63"/>
      </left>
      <right style="thick"/>
      <top style="thin">
        <color theme="0" tint="-0.149959996342659"/>
      </top>
      <bottom style="medium"/>
    </border>
    <border>
      <left style="medium"/>
      <right style="thick"/>
      <top style="thin">
        <color theme="0" tint="-0.149959996342659"/>
      </top>
      <bottom style="medium"/>
    </border>
    <border>
      <left style="thick"/>
      <right style="medium"/>
      <top style="thick"/>
      <bottom style="medium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double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ck"/>
      <top style="thick"/>
      <bottom style="thick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0" fillId="29" borderId="1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747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0" borderId="10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right" indent="1"/>
      <protection/>
    </xf>
    <xf numFmtId="2" fontId="6" fillId="0" borderId="13" xfId="61" applyNumberFormat="1" applyFont="1" applyFill="1" applyBorder="1" applyAlignment="1" applyProtection="1">
      <alignment horizontal="right" indent="1"/>
      <protection/>
    </xf>
    <xf numFmtId="37" fontId="5" fillId="0" borderId="10" xfId="61" applyFont="1" applyFill="1" applyBorder="1" applyAlignment="1" applyProtection="1">
      <alignment horizontal="left"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2" fontId="6" fillId="0" borderId="15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Protection="1">
      <alignment/>
      <protection/>
    </xf>
    <xf numFmtId="2" fontId="6" fillId="0" borderId="16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6" xfId="61" applyFont="1" applyFill="1" applyBorder="1" applyAlignment="1" applyProtection="1">
      <alignment horizontal="left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9" xfId="61" applyNumberFormat="1" applyFont="1" applyFill="1" applyBorder="1" applyAlignment="1" applyProtection="1">
      <alignment horizontal="right" indent="1"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Protection="1">
      <alignment/>
      <protection/>
    </xf>
    <xf numFmtId="2" fontId="6" fillId="0" borderId="20" xfId="61" applyNumberFormat="1" applyFont="1" applyFill="1" applyBorder="1" applyProtection="1">
      <alignment/>
      <protection/>
    </xf>
    <xf numFmtId="37" fontId="3" fillId="0" borderId="17" xfId="61" applyFont="1" applyFill="1" applyBorder="1">
      <alignment/>
      <protection/>
    </xf>
    <xf numFmtId="37" fontId="8" fillId="0" borderId="20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6" xfId="61" applyFont="1" applyFill="1" applyBorder="1" applyAlignment="1" applyProtection="1">
      <alignment horizontal="left"/>
      <protection/>
    </xf>
    <xf numFmtId="37" fontId="3" fillId="0" borderId="21" xfId="61" applyFont="1" applyFill="1" applyBorder="1" applyProtection="1">
      <alignment/>
      <protection/>
    </xf>
    <xf numFmtId="37" fontId="3" fillId="0" borderId="22" xfId="61" applyFont="1" applyFill="1" applyBorder="1" applyProtection="1">
      <alignment/>
      <protection/>
    </xf>
    <xf numFmtId="37" fontId="3" fillId="0" borderId="23" xfId="61" applyFont="1" applyFill="1" applyBorder="1" applyAlignment="1" applyProtection="1">
      <alignment horizontal="right"/>
      <protection/>
    </xf>
    <xf numFmtId="37" fontId="3" fillId="0" borderId="24" xfId="61" applyFont="1" applyFill="1" applyBorder="1" applyAlignment="1" applyProtection="1">
      <alignment horizontal="right"/>
      <protection/>
    </xf>
    <xf numFmtId="37" fontId="5" fillId="0" borderId="21" xfId="61" applyFont="1" applyFill="1" applyBorder="1" applyAlignment="1" applyProtection="1">
      <alignment horizontal="left"/>
      <protection/>
    </xf>
    <xf numFmtId="37" fontId="7" fillId="0" borderId="24" xfId="61" applyFont="1" applyFill="1" applyBorder="1" applyAlignment="1" applyProtection="1">
      <alignment horizontal="left"/>
      <protection/>
    </xf>
    <xf numFmtId="3" fontId="3" fillId="0" borderId="18" xfId="61" applyNumberFormat="1" applyFont="1" applyFill="1" applyBorder="1" applyAlignment="1">
      <alignment horizontal="right"/>
      <protection/>
    </xf>
    <xf numFmtId="3" fontId="3" fillId="0" borderId="19" xfId="61" applyNumberFormat="1" applyFont="1" applyFill="1" applyBorder="1" applyAlignment="1">
      <alignment horizontal="right"/>
      <protection/>
    </xf>
    <xf numFmtId="3" fontId="3" fillId="0" borderId="20" xfId="61" applyNumberFormat="1" applyFont="1" applyFill="1" applyBorder="1" applyAlignment="1">
      <alignment horizontal="right"/>
      <protection/>
    </xf>
    <xf numFmtId="3" fontId="3" fillId="0" borderId="25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3" fillId="0" borderId="14" xfId="61" applyNumberFormat="1" applyFont="1" applyFill="1" applyBorder="1" applyAlignment="1">
      <alignment horizontal="right"/>
      <protection/>
    </xf>
    <xf numFmtId="3" fontId="3" fillId="0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7" fontId="11" fillId="0" borderId="24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5" xfId="61" applyFont="1" applyFill="1" applyBorder="1" applyProtection="1">
      <alignment/>
      <protection/>
    </xf>
    <xf numFmtId="37" fontId="3" fillId="0" borderId="14" xfId="61" applyFont="1" applyFill="1" applyBorder="1" applyAlignment="1" applyProtection="1">
      <alignment horizontal="right"/>
      <protection/>
    </xf>
    <xf numFmtId="37" fontId="3" fillId="0" borderId="16" xfId="61" applyFont="1" applyFill="1" applyBorder="1" applyAlignment="1" applyProtection="1">
      <alignment horizontal="right"/>
      <protection/>
    </xf>
    <xf numFmtId="3" fontId="3" fillId="0" borderId="16" xfId="61" applyNumberFormat="1" applyFont="1" applyFill="1" applyBorder="1">
      <alignment/>
      <protection/>
    </xf>
    <xf numFmtId="3" fontId="3" fillId="0" borderId="14" xfId="61" applyNumberFormat="1" applyFont="1" applyFill="1" applyBorder="1">
      <alignment/>
      <protection/>
    </xf>
    <xf numFmtId="3" fontId="3" fillId="0" borderId="23" xfId="61" applyNumberFormat="1" applyFont="1" applyFill="1" applyBorder="1">
      <alignment/>
      <protection/>
    </xf>
    <xf numFmtId="3" fontId="3" fillId="0" borderId="24" xfId="61" applyNumberFormat="1" applyFont="1" applyFill="1" applyBorder="1" applyAlignment="1">
      <alignment horizontal="right"/>
      <protection/>
    </xf>
    <xf numFmtId="37" fontId="6" fillId="0" borderId="24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37" fontId="3" fillId="0" borderId="24" xfId="61" applyFont="1" applyFill="1" applyBorder="1" applyProtection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4" borderId="26" xfId="64" applyNumberFormat="1" applyFont="1" applyFill="1" applyBorder="1" applyAlignment="1">
      <alignment horizontal="center" vertical="center" wrapText="1"/>
      <protection/>
    </xf>
    <xf numFmtId="49" fontId="5" fillId="34" borderId="21" xfId="64" applyNumberFormat="1" applyFont="1" applyFill="1" applyBorder="1" applyAlignment="1">
      <alignment horizontal="center" vertical="center" wrapText="1"/>
      <protection/>
    </xf>
    <xf numFmtId="49" fontId="5" fillId="34" borderId="27" xfId="64" applyNumberFormat="1" applyFont="1" applyFill="1" applyBorder="1" applyAlignment="1">
      <alignment horizontal="center" vertical="center" wrapText="1"/>
      <protection/>
    </xf>
    <xf numFmtId="49" fontId="5" fillId="34" borderId="28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5" fillId="0" borderId="0" xfId="58" applyFont="1" applyFill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4" borderId="29" xfId="58" applyNumberFormat="1" applyFont="1" applyFill="1" applyBorder="1" applyAlignment="1">
      <alignment horizontal="center" vertical="center" wrapText="1"/>
      <protection/>
    </xf>
    <xf numFmtId="49" fontId="13" fillId="34" borderId="30" xfId="58" applyNumberFormat="1" applyFont="1" applyFill="1" applyBorder="1" applyAlignment="1">
      <alignment horizontal="center" vertical="center" wrapText="1"/>
      <protection/>
    </xf>
    <xf numFmtId="49" fontId="13" fillId="34" borderId="31" xfId="58" applyNumberFormat="1" applyFont="1" applyFill="1" applyBorder="1" applyAlignment="1">
      <alignment horizontal="center" vertical="center" wrapText="1"/>
      <protection/>
    </xf>
    <xf numFmtId="49" fontId="13" fillId="34" borderId="32" xfId="58" applyNumberFormat="1" applyFont="1" applyFill="1" applyBorder="1" applyAlignment="1">
      <alignment horizontal="center" vertical="center" wrapText="1"/>
      <protection/>
    </xf>
    <xf numFmtId="1" fontId="26" fillId="0" borderId="0" xfId="58" applyNumberFormat="1" applyFont="1" applyFill="1" applyAlignment="1">
      <alignment horizontal="center" vertical="center" wrapText="1"/>
      <protection/>
    </xf>
    <xf numFmtId="0" fontId="28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0" fontId="24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5" borderId="33" xfId="58" applyNumberFormat="1" applyFont="1" applyFill="1" applyBorder="1" applyAlignment="1">
      <alignment horizontal="right"/>
      <protection/>
    </xf>
    <xf numFmtId="3" fontId="12" fillId="35" borderId="34" xfId="58" applyNumberFormat="1" applyFont="1" applyFill="1" applyBorder="1">
      <alignment/>
      <protection/>
    </xf>
    <xf numFmtId="3" fontId="12" fillId="35" borderId="35" xfId="58" applyNumberFormat="1" applyFont="1" applyFill="1" applyBorder="1">
      <alignment/>
      <protection/>
    </xf>
    <xf numFmtId="3" fontId="12" fillId="35" borderId="36" xfId="58" applyNumberFormat="1" applyFont="1" applyFill="1" applyBorder="1">
      <alignment/>
      <protection/>
    </xf>
    <xf numFmtId="10" fontId="12" fillId="35" borderId="37" xfId="58" applyNumberFormat="1" applyFont="1" applyFill="1" applyBorder="1">
      <alignment/>
      <protection/>
    </xf>
    <xf numFmtId="10" fontId="12" fillId="35" borderId="37" xfId="58" applyNumberFormat="1" applyFont="1" applyFill="1" applyBorder="1" applyAlignment="1">
      <alignment horizontal="right"/>
      <protection/>
    </xf>
    <xf numFmtId="0" fontId="12" fillId="35" borderId="38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5" borderId="39" xfId="58" applyNumberFormat="1" applyFont="1" applyFill="1" applyBorder="1" applyAlignment="1">
      <alignment horizontal="right" vertical="center"/>
      <protection/>
    </xf>
    <xf numFmtId="3" fontId="12" fillId="35" borderId="40" xfId="58" applyNumberFormat="1" applyFont="1" applyFill="1" applyBorder="1" applyAlignment="1">
      <alignment vertical="center"/>
      <protection/>
    </xf>
    <xf numFmtId="3" fontId="12" fillId="35" borderId="41" xfId="58" applyNumberFormat="1" applyFont="1" applyFill="1" applyBorder="1" applyAlignment="1">
      <alignment vertical="center"/>
      <protection/>
    </xf>
    <xf numFmtId="3" fontId="12" fillId="35" borderId="42" xfId="58" applyNumberFormat="1" applyFont="1" applyFill="1" applyBorder="1" applyAlignment="1">
      <alignment vertical="center"/>
      <protection/>
    </xf>
    <xf numFmtId="10" fontId="12" fillId="35" borderId="43" xfId="58" applyNumberFormat="1" applyFont="1" applyFill="1" applyBorder="1" applyAlignment="1">
      <alignment vertical="center"/>
      <protection/>
    </xf>
    <xf numFmtId="10" fontId="12" fillId="35" borderId="43" xfId="58" applyNumberFormat="1" applyFont="1" applyFill="1" applyBorder="1" applyAlignment="1">
      <alignment horizontal="right" vertical="center"/>
      <protection/>
    </xf>
    <xf numFmtId="0" fontId="12" fillId="35" borderId="44" xfId="58" applyFont="1" applyFill="1" applyBorder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4" borderId="29" xfId="58" applyNumberFormat="1" applyFont="1" applyFill="1" applyBorder="1" applyAlignment="1">
      <alignment horizontal="center" vertical="center" wrapText="1"/>
      <protection/>
    </xf>
    <xf numFmtId="49" fontId="12" fillId="34" borderId="30" xfId="58" applyNumberFormat="1" applyFont="1" applyFill="1" applyBorder="1" applyAlignment="1">
      <alignment horizontal="center" vertical="center" wrapText="1"/>
      <protection/>
    </xf>
    <xf numFmtId="49" fontId="12" fillId="34" borderId="31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5" borderId="33" xfId="58" applyNumberFormat="1" applyFont="1" applyFill="1" applyBorder="1" applyAlignment="1">
      <alignment horizontal="right"/>
      <protection/>
    </xf>
    <xf numFmtId="3" fontId="6" fillId="35" borderId="45" xfId="58" applyNumberFormat="1" applyFont="1" applyFill="1" applyBorder="1">
      <alignment/>
      <protection/>
    </xf>
    <xf numFmtId="3" fontId="6" fillId="35" borderId="46" xfId="58" applyNumberFormat="1" applyFont="1" applyFill="1" applyBorder="1">
      <alignment/>
      <protection/>
    </xf>
    <xf numFmtId="3" fontId="6" fillId="35" borderId="34" xfId="58" applyNumberFormat="1" applyFont="1" applyFill="1" applyBorder="1">
      <alignment/>
      <protection/>
    </xf>
    <xf numFmtId="3" fontId="6" fillId="35" borderId="35" xfId="58" applyNumberFormat="1" applyFont="1" applyFill="1" applyBorder="1">
      <alignment/>
      <protection/>
    </xf>
    <xf numFmtId="3" fontId="6" fillId="35" borderId="36" xfId="58" applyNumberFormat="1" applyFont="1" applyFill="1" applyBorder="1">
      <alignment/>
      <protection/>
    </xf>
    <xf numFmtId="10" fontId="6" fillId="35" borderId="37" xfId="58" applyNumberFormat="1" applyFont="1" applyFill="1" applyBorder="1">
      <alignment/>
      <protection/>
    </xf>
    <xf numFmtId="10" fontId="6" fillId="35" borderId="37" xfId="58" applyNumberFormat="1" applyFont="1" applyFill="1" applyBorder="1" applyAlignment="1">
      <alignment horizontal="right"/>
      <protection/>
    </xf>
    <xf numFmtId="0" fontId="6" fillId="35" borderId="38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5" borderId="39" xfId="58" applyNumberFormat="1" applyFont="1" applyFill="1" applyBorder="1" applyAlignment="1">
      <alignment horizontal="right"/>
      <protection/>
    </xf>
    <xf numFmtId="3" fontId="6" fillId="35" borderId="47" xfId="58" applyNumberFormat="1" applyFont="1" applyFill="1" applyBorder="1">
      <alignment/>
      <protection/>
    </xf>
    <xf numFmtId="3" fontId="6" fillId="35" borderId="48" xfId="58" applyNumberFormat="1" applyFont="1" applyFill="1" applyBorder="1">
      <alignment/>
      <protection/>
    </xf>
    <xf numFmtId="3" fontId="6" fillId="35" borderId="40" xfId="58" applyNumberFormat="1" applyFont="1" applyFill="1" applyBorder="1">
      <alignment/>
      <protection/>
    </xf>
    <xf numFmtId="3" fontId="6" fillId="35" borderId="41" xfId="58" applyNumberFormat="1" applyFont="1" applyFill="1" applyBorder="1">
      <alignment/>
      <protection/>
    </xf>
    <xf numFmtId="3" fontId="6" fillId="35" borderId="42" xfId="58" applyNumberFormat="1" applyFont="1" applyFill="1" applyBorder="1">
      <alignment/>
      <protection/>
    </xf>
    <xf numFmtId="10" fontId="6" fillId="35" borderId="43" xfId="58" applyNumberFormat="1" applyFont="1" applyFill="1" applyBorder="1">
      <alignment/>
      <protection/>
    </xf>
    <xf numFmtId="10" fontId="6" fillId="35" borderId="43" xfId="58" applyNumberFormat="1" applyFont="1" applyFill="1" applyBorder="1" applyAlignment="1">
      <alignment horizontal="right"/>
      <protection/>
    </xf>
    <xf numFmtId="0" fontId="6" fillId="35" borderId="44" xfId="58" applyFont="1" applyFill="1" applyBorder="1">
      <alignment/>
      <protection/>
    </xf>
    <xf numFmtId="10" fontId="25" fillId="8" borderId="49" xfId="58" applyNumberFormat="1" applyFont="1" applyFill="1" applyBorder="1" applyAlignment="1">
      <alignment horizontal="right" vertical="center"/>
      <protection/>
    </xf>
    <xf numFmtId="3" fontId="25" fillId="8" borderId="50" xfId="58" applyNumberFormat="1" applyFont="1" applyFill="1" applyBorder="1" applyAlignment="1">
      <alignment vertical="center"/>
      <protection/>
    </xf>
    <xf numFmtId="3" fontId="25" fillId="8" borderId="51" xfId="58" applyNumberFormat="1" applyFont="1" applyFill="1" applyBorder="1" applyAlignment="1">
      <alignment vertical="center"/>
      <protection/>
    </xf>
    <xf numFmtId="3" fontId="25" fillId="8" borderId="52" xfId="58" applyNumberFormat="1" applyFont="1" applyFill="1" applyBorder="1" applyAlignment="1">
      <alignment vertical="center"/>
      <protection/>
    </xf>
    <xf numFmtId="3" fontId="25" fillId="8" borderId="0" xfId="58" applyNumberFormat="1" applyFont="1" applyFill="1" applyBorder="1" applyAlignment="1">
      <alignment vertical="center"/>
      <protection/>
    </xf>
    <xf numFmtId="3" fontId="25" fillId="8" borderId="53" xfId="58" applyNumberFormat="1" applyFont="1" applyFill="1" applyBorder="1" applyAlignment="1">
      <alignment vertical="center"/>
      <protection/>
    </xf>
    <xf numFmtId="10" fontId="25" fillId="8" borderId="54" xfId="58" applyNumberFormat="1" applyFont="1" applyFill="1" applyBorder="1" applyAlignment="1">
      <alignment vertical="center"/>
      <protection/>
    </xf>
    <xf numFmtId="10" fontId="25" fillId="8" borderId="54" xfId="58" applyNumberFormat="1" applyFont="1" applyFill="1" applyBorder="1" applyAlignment="1">
      <alignment horizontal="right" vertical="center"/>
      <protection/>
    </xf>
    <xf numFmtId="0" fontId="25" fillId="8" borderId="55" xfId="58" applyNumberFormat="1" applyFont="1" applyFill="1" applyBorder="1" applyAlignment="1">
      <alignment vertical="center"/>
      <protection/>
    </xf>
    <xf numFmtId="3" fontId="12" fillId="35" borderId="48" xfId="58" applyNumberFormat="1" applyFont="1" applyFill="1" applyBorder="1" applyAlignment="1">
      <alignment vertical="center"/>
      <protection/>
    </xf>
    <xf numFmtId="10" fontId="12" fillId="35" borderId="56" xfId="58" applyNumberFormat="1" applyFont="1" applyFill="1" applyBorder="1" applyAlignment="1">
      <alignment horizontal="right" vertical="center"/>
      <protection/>
    </xf>
    <xf numFmtId="3" fontId="12" fillId="35" borderId="57" xfId="58" applyNumberFormat="1" applyFont="1" applyFill="1" applyBorder="1" applyAlignment="1">
      <alignment vertical="center"/>
      <protection/>
    </xf>
    <xf numFmtId="3" fontId="12" fillId="35" borderId="58" xfId="58" applyNumberFormat="1" applyFont="1" applyFill="1" applyBorder="1" applyAlignment="1">
      <alignment vertical="center"/>
      <protection/>
    </xf>
    <xf numFmtId="3" fontId="12" fillId="35" borderId="59" xfId="58" applyNumberFormat="1" applyFont="1" applyFill="1" applyBorder="1" applyAlignment="1">
      <alignment vertical="center"/>
      <protection/>
    </xf>
    <xf numFmtId="10" fontId="12" fillId="35" borderId="60" xfId="58" applyNumberFormat="1" applyFont="1" applyFill="1" applyBorder="1" applyAlignment="1">
      <alignment vertical="center"/>
      <protection/>
    </xf>
    <xf numFmtId="10" fontId="12" fillId="35" borderId="60" xfId="58" applyNumberFormat="1" applyFont="1" applyFill="1" applyBorder="1" applyAlignment="1">
      <alignment horizontal="right" vertical="center"/>
      <protection/>
    </xf>
    <xf numFmtId="0" fontId="12" fillId="35" borderId="61" xfId="58" applyFont="1" applyFill="1" applyBorder="1" applyAlignment="1">
      <alignment vertical="center"/>
      <protection/>
    </xf>
    <xf numFmtId="10" fontId="24" fillId="36" borderId="62" xfId="58" applyNumberFormat="1" applyFont="1" applyFill="1" applyBorder="1" applyAlignment="1">
      <alignment horizontal="right" vertical="center"/>
      <protection/>
    </xf>
    <xf numFmtId="3" fontId="24" fillId="36" borderId="63" xfId="58" applyNumberFormat="1" applyFont="1" applyFill="1" applyBorder="1" applyAlignment="1">
      <alignment vertical="center"/>
      <protection/>
    </xf>
    <xf numFmtId="3" fontId="24" fillId="36" borderId="64" xfId="58" applyNumberFormat="1" applyFont="1" applyFill="1" applyBorder="1" applyAlignment="1">
      <alignment vertical="center"/>
      <protection/>
    </xf>
    <xf numFmtId="3" fontId="24" fillId="36" borderId="65" xfId="58" applyNumberFormat="1" applyFont="1" applyFill="1" applyBorder="1" applyAlignment="1">
      <alignment vertical="center"/>
      <protection/>
    </xf>
    <xf numFmtId="181" fontId="24" fillId="36" borderId="66" xfId="58" applyNumberFormat="1" applyFont="1" applyFill="1" applyBorder="1" applyAlignment="1">
      <alignment vertical="center"/>
      <protection/>
    </xf>
    <xf numFmtId="0" fontId="24" fillId="36" borderId="67" xfId="58" applyNumberFormat="1" applyFont="1" applyFill="1" applyBorder="1" applyAlignment="1">
      <alignment vertical="center"/>
      <protection/>
    </xf>
    <xf numFmtId="10" fontId="25" fillId="36" borderId="49" xfId="58" applyNumberFormat="1" applyFont="1" applyFill="1" applyBorder="1" applyAlignment="1">
      <alignment horizontal="right" vertical="center"/>
      <protection/>
    </xf>
    <xf numFmtId="3" fontId="25" fillId="36" borderId="52" xfId="58" applyNumberFormat="1" applyFont="1" applyFill="1" applyBorder="1" applyAlignment="1">
      <alignment vertical="center"/>
      <protection/>
    </xf>
    <xf numFmtId="3" fontId="25" fillId="36" borderId="51" xfId="58" applyNumberFormat="1" applyFont="1" applyFill="1" applyBorder="1" applyAlignment="1">
      <alignment vertical="center"/>
      <protection/>
    </xf>
    <xf numFmtId="3" fontId="25" fillId="36" borderId="0" xfId="58" applyNumberFormat="1" applyFont="1" applyFill="1" applyBorder="1" applyAlignment="1">
      <alignment vertical="center"/>
      <protection/>
    </xf>
    <xf numFmtId="3" fontId="25" fillId="36" borderId="53" xfId="58" applyNumberFormat="1" applyFont="1" applyFill="1" applyBorder="1" applyAlignment="1">
      <alignment vertical="center"/>
      <protection/>
    </xf>
    <xf numFmtId="0" fontId="25" fillId="36" borderId="55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5" borderId="33" xfId="58" applyNumberFormat="1" applyFont="1" applyFill="1" applyBorder="1" applyAlignment="1">
      <alignment horizontal="right" vertical="center"/>
      <protection/>
    </xf>
    <xf numFmtId="3" fontId="12" fillId="35" borderId="34" xfId="58" applyNumberFormat="1" applyFont="1" applyFill="1" applyBorder="1" applyAlignment="1">
      <alignment vertical="center"/>
      <protection/>
    </xf>
    <xf numFmtId="3" fontId="12" fillId="35" borderId="35" xfId="58" applyNumberFormat="1" applyFont="1" applyFill="1" applyBorder="1" applyAlignment="1">
      <alignment vertical="center"/>
      <protection/>
    </xf>
    <xf numFmtId="3" fontId="12" fillId="35" borderId="36" xfId="58" applyNumberFormat="1" applyFont="1" applyFill="1" applyBorder="1" applyAlignment="1">
      <alignment vertical="center"/>
      <protection/>
    </xf>
    <xf numFmtId="10" fontId="12" fillId="35" borderId="37" xfId="58" applyNumberFormat="1" applyFont="1" applyFill="1" applyBorder="1" applyAlignment="1">
      <alignment vertical="center"/>
      <protection/>
    </xf>
    <xf numFmtId="0" fontId="12" fillId="35" borderId="38" xfId="58" applyFont="1" applyFill="1" applyBorder="1" applyAlignment="1">
      <alignment vertical="center"/>
      <protection/>
    </xf>
    <xf numFmtId="181" fontId="25" fillId="36" borderId="54" xfId="58" applyNumberFormat="1" applyFont="1" applyFill="1" applyBorder="1" applyAlignment="1">
      <alignment vertical="center"/>
      <protection/>
    </xf>
    <xf numFmtId="0" fontId="32" fillId="0" borderId="0" xfId="57" applyFont="1" applyFill="1">
      <alignment/>
      <protection/>
    </xf>
    <xf numFmtId="0" fontId="33" fillId="0" borderId="0" xfId="57" applyFont="1" applyFill="1">
      <alignment/>
      <protection/>
    </xf>
    <xf numFmtId="17" fontId="33" fillId="0" borderId="0" xfId="57" applyNumberFormat="1" applyFont="1" applyFill="1">
      <alignment/>
      <protection/>
    </xf>
    <xf numFmtId="0" fontId="35" fillId="36" borderId="68" xfId="57" applyFont="1" applyFill="1" applyBorder="1">
      <alignment/>
      <protection/>
    </xf>
    <xf numFmtId="0" fontId="36" fillId="36" borderId="69" xfId="46" applyFont="1" applyFill="1" applyBorder="1" applyAlignment="1" applyProtection="1">
      <alignment horizontal="left" indent="1"/>
      <protection/>
    </xf>
    <xf numFmtId="0" fontId="35" fillId="36" borderId="70" xfId="57" applyFont="1" applyFill="1" applyBorder="1">
      <alignment/>
      <protection/>
    </xf>
    <xf numFmtId="0" fontId="36" fillId="36" borderId="71" xfId="46" applyFont="1" applyFill="1" applyBorder="1" applyAlignment="1" applyProtection="1">
      <alignment horizontal="left" indent="1"/>
      <protection/>
    </xf>
    <xf numFmtId="0" fontId="36" fillId="36" borderId="56" xfId="46" applyFont="1" applyFill="1" applyBorder="1" applyAlignment="1" applyProtection="1">
      <alignment horizontal="left" indent="1"/>
      <protection/>
    </xf>
    <xf numFmtId="0" fontId="111" fillId="7" borderId="72" xfId="60" applyFont="1" applyFill="1" applyBorder="1">
      <alignment/>
      <protection/>
    </xf>
    <xf numFmtId="0" fontId="111" fillId="7" borderId="0" xfId="60" applyFont="1" applyFill="1">
      <alignment/>
      <protection/>
    </xf>
    <xf numFmtId="0" fontId="112" fillId="7" borderId="73" xfId="60" applyFont="1" applyFill="1" applyBorder="1" applyAlignment="1">
      <alignment/>
      <protection/>
    </xf>
    <xf numFmtId="0" fontId="113" fillId="7" borderId="50" xfId="60" applyFont="1" applyFill="1" applyBorder="1" applyAlignment="1">
      <alignment/>
      <protection/>
    </xf>
    <xf numFmtId="0" fontId="114" fillId="7" borderId="73" xfId="60" applyFont="1" applyFill="1" applyBorder="1" applyAlignment="1">
      <alignment/>
      <protection/>
    </xf>
    <xf numFmtId="0" fontId="115" fillId="7" borderId="50" xfId="60" applyFont="1" applyFill="1" applyBorder="1" applyAlignment="1">
      <alignment/>
      <protection/>
    </xf>
    <xf numFmtId="37" fontId="116" fillId="7" borderId="0" xfId="62" applyFont="1" applyFill="1">
      <alignment/>
      <protection/>
    </xf>
    <xf numFmtId="37" fontId="117" fillId="7" borderId="0" xfId="62" applyFont="1" applyFill="1">
      <alignment/>
      <protection/>
    </xf>
    <xf numFmtId="37" fontId="118" fillId="7" borderId="0" xfId="62" applyFont="1" applyFill="1" applyAlignment="1">
      <alignment horizontal="left" indent="1"/>
      <protection/>
    </xf>
    <xf numFmtId="37" fontId="119" fillId="7" borderId="0" xfId="62" applyFont="1" applyFill="1">
      <alignment/>
      <protection/>
    </xf>
    <xf numFmtId="37" fontId="3" fillId="0" borderId="16" xfId="61" applyFont="1" applyFill="1" applyBorder="1" applyProtection="1">
      <alignment/>
      <protection/>
    </xf>
    <xf numFmtId="49" fontId="13" fillId="34" borderId="74" xfId="58" applyNumberFormat="1" applyFont="1" applyFill="1" applyBorder="1" applyAlignment="1">
      <alignment horizontal="center" vertical="center" wrapText="1"/>
      <protection/>
    </xf>
    <xf numFmtId="37" fontId="120" fillId="7" borderId="0" xfId="62" applyFont="1" applyFill="1" applyAlignment="1">
      <alignment horizontal="left" indent="1"/>
      <protection/>
    </xf>
    <xf numFmtId="37" fontId="121" fillId="7" borderId="0" xfId="62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57" applyFont="1" applyFill="1">
      <alignment/>
      <protection/>
    </xf>
    <xf numFmtId="0" fontId="125" fillId="0" borderId="0" xfId="57" applyFont="1" applyFill="1">
      <alignment/>
      <protection/>
    </xf>
    <xf numFmtId="0" fontId="126" fillId="0" borderId="0" xfId="46" applyFont="1" applyFill="1" applyAlignment="1" applyProtection="1">
      <alignment/>
      <protection/>
    </xf>
    <xf numFmtId="37" fontId="38" fillId="0" borderId="0" xfId="61" applyFont="1">
      <alignment/>
      <protection/>
    </xf>
    <xf numFmtId="10" fontId="14" fillId="35" borderId="39" xfId="58" applyNumberFormat="1" applyFont="1" applyFill="1" applyBorder="1" applyAlignment="1">
      <alignment horizontal="right"/>
      <protection/>
    </xf>
    <xf numFmtId="0" fontId="127" fillId="33" borderId="0" xfId="0" applyFont="1" applyFill="1" applyAlignment="1">
      <alignment vertical="center"/>
    </xf>
    <xf numFmtId="37" fontId="128" fillId="0" borderId="0" xfId="61" applyFont="1">
      <alignment/>
      <protection/>
    </xf>
    <xf numFmtId="10" fontId="25" fillId="36" borderId="73" xfId="58" applyNumberFormat="1" applyFont="1" applyFill="1" applyBorder="1" applyAlignment="1">
      <alignment horizontal="right" vertical="center"/>
      <protection/>
    </xf>
    <xf numFmtId="10" fontId="12" fillId="35" borderId="41" xfId="58" applyNumberFormat="1" applyFont="1" applyFill="1" applyBorder="1" applyAlignment="1">
      <alignment horizontal="right" vertical="center"/>
      <protection/>
    </xf>
    <xf numFmtId="10" fontId="12" fillId="35" borderId="35" xfId="58" applyNumberFormat="1" applyFont="1" applyFill="1" applyBorder="1" applyAlignment="1">
      <alignment horizontal="right" vertical="center"/>
      <protection/>
    </xf>
    <xf numFmtId="3" fontId="25" fillId="36" borderId="75" xfId="58" applyNumberFormat="1" applyFont="1" applyFill="1" applyBorder="1" applyAlignment="1">
      <alignment vertical="center"/>
      <protection/>
    </xf>
    <xf numFmtId="3" fontId="12" fillId="35" borderId="76" xfId="58" applyNumberFormat="1" applyFont="1" applyFill="1" applyBorder="1" applyAlignment="1">
      <alignment vertical="center"/>
      <protection/>
    </xf>
    <xf numFmtId="3" fontId="12" fillId="35" borderId="77" xfId="58" applyNumberFormat="1" applyFont="1" applyFill="1" applyBorder="1" applyAlignment="1">
      <alignment vertical="center"/>
      <protection/>
    </xf>
    <xf numFmtId="37" fontId="129" fillId="0" borderId="0" xfId="61" applyFont="1">
      <alignment/>
      <protection/>
    </xf>
    <xf numFmtId="37" fontId="3" fillId="0" borderId="49" xfId="61" applyFont="1" applyFill="1" applyBorder="1" applyProtection="1">
      <alignment/>
      <protection/>
    </xf>
    <xf numFmtId="37" fontId="3" fillId="0" borderId="78" xfId="61" applyFont="1" applyFill="1" applyBorder="1" applyProtection="1">
      <alignment/>
      <protection/>
    </xf>
    <xf numFmtId="3" fontId="3" fillId="0" borderId="49" xfId="61" applyNumberFormat="1" applyFont="1" applyFill="1" applyBorder="1" applyAlignment="1">
      <alignment horizontal="right"/>
      <protection/>
    </xf>
    <xf numFmtId="3" fontId="3" fillId="0" borderId="79" xfId="61" applyNumberFormat="1" applyFont="1" applyFill="1" applyBorder="1" applyAlignment="1">
      <alignment horizontal="right"/>
      <protection/>
    </xf>
    <xf numFmtId="2" fontId="6" fillId="0" borderId="79" xfId="61" applyNumberFormat="1" applyFont="1" applyFill="1" applyBorder="1" applyAlignment="1" applyProtection="1">
      <alignment horizontal="right" indent="1"/>
      <protection/>
    </xf>
    <xf numFmtId="2" fontId="6" fillId="0" borderId="49" xfId="61" applyNumberFormat="1" applyFont="1" applyFill="1" applyBorder="1" applyAlignment="1" applyProtection="1">
      <alignment horizontal="right" indent="1"/>
      <protection/>
    </xf>
    <xf numFmtId="2" fontId="6" fillId="0" borderId="80" xfId="61" applyNumberFormat="1" applyFont="1" applyFill="1" applyBorder="1" applyAlignment="1" applyProtection="1">
      <alignment horizontal="center"/>
      <protection/>
    </xf>
    <xf numFmtId="37" fontId="130" fillId="0" borderId="0" xfId="61" applyFont="1">
      <alignment/>
      <protection/>
    </xf>
    <xf numFmtId="181" fontId="25" fillId="36" borderId="73" xfId="58" applyNumberFormat="1" applyFont="1" applyFill="1" applyBorder="1" applyAlignment="1">
      <alignment vertical="center"/>
      <protection/>
    </xf>
    <xf numFmtId="10" fontId="12" fillId="35" borderId="41" xfId="58" applyNumberFormat="1" applyFont="1" applyFill="1" applyBorder="1" applyAlignment="1">
      <alignment vertical="center"/>
      <protection/>
    </xf>
    <xf numFmtId="10" fontId="12" fillId="35" borderId="35" xfId="58" applyNumberFormat="1" applyFont="1" applyFill="1" applyBorder="1" applyAlignment="1">
      <alignment vertical="center"/>
      <protection/>
    </xf>
    <xf numFmtId="37" fontId="9" fillId="0" borderId="13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4" fillId="36" borderId="81" xfId="58" applyNumberFormat="1" applyFont="1" applyFill="1" applyBorder="1" applyAlignment="1">
      <alignment horizontal="right" vertical="center"/>
      <protection/>
    </xf>
    <xf numFmtId="3" fontId="3" fillId="0" borderId="82" xfId="61" applyNumberFormat="1" applyFont="1" applyFill="1" applyBorder="1" applyAlignment="1">
      <alignment horizontal="right"/>
      <protection/>
    </xf>
    <xf numFmtId="3" fontId="3" fillId="0" borderId="83" xfId="61" applyNumberFormat="1" applyFont="1" applyFill="1" applyBorder="1">
      <alignment/>
      <protection/>
    </xf>
    <xf numFmtId="3" fontId="3" fillId="0" borderId="83" xfId="61" applyNumberFormat="1" applyFont="1" applyFill="1" applyBorder="1" applyAlignment="1">
      <alignment horizontal="right"/>
      <protection/>
    </xf>
    <xf numFmtId="37" fontId="3" fillId="0" borderId="84" xfId="61" applyFont="1" applyFill="1" applyBorder="1" applyProtection="1">
      <alignment/>
      <protection/>
    </xf>
    <xf numFmtId="37" fontId="3" fillId="0" borderId="82" xfId="61" applyFont="1" applyFill="1" applyBorder="1" applyAlignment="1" applyProtection="1">
      <alignment horizontal="right"/>
      <protection/>
    </xf>
    <xf numFmtId="37" fontId="3" fillId="0" borderId="83" xfId="61" applyFont="1" applyFill="1" applyBorder="1" applyAlignment="1" applyProtection="1">
      <alignment horizontal="right"/>
      <protection/>
    </xf>
    <xf numFmtId="37" fontId="3" fillId="0" borderId="85" xfId="61" applyFont="1" applyFill="1" applyBorder="1" applyProtection="1">
      <alignment/>
      <protection/>
    </xf>
    <xf numFmtId="37" fontId="3" fillId="0" borderId="82" xfId="61" applyFont="1" applyFill="1" applyBorder="1" applyProtection="1">
      <alignment/>
      <protection/>
    </xf>
    <xf numFmtId="37" fontId="3" fillId="0" borderId="69" xfId="61" applyFont="1" applyFill="1" applyBorder="1" applyProtection="1">
      <alignment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14" xfId="67" applyNumberFormat="1" applyFont="1" applyFill="1" applyBorder="1" applyAlignment="1" applyProtection="1">
      <alignment horizontal="center"/>
      <protection/>
    </xf>
    <xf numFmtId="2" fontId="6" fillId="0" borderId="14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0" borderId="15" xfId="67" applyNumberFormat="1" applyFont="1" applyFill="1" applyBorder="1" applyAlignment="1" applyProtection="1">
      <alignment horizontal="center"/>
      <protection/>
    </xf>
    <xf numFmtId="2" fontId="6" fillId="0" borderId="49" xfId="67" applyNumberFormat="1" applyFont="1" applyFill="1" applyBorder="1" applyAlignment="1" applyProtection="1">
      <alignment horizontal="center"/>
      <protection/>
    </xf>
    <xf numFmtId="1" fontId="14" fillId="0" borderId="0" xfId="65" applyNumberFormat="1" applyFont="1" applyAlignment="1">
      <alignment horizontal="center" vertical="center" wrapText="1"/>
      <protection/>
    </xf>
    <xf numFmtId="0" fontId="3" fillId="33" borderId="0" xfId="58" applyFont="1" applyFill="1">
      <alignment/>
      <protection/>
    </xf>
    <xf numFmtId="37" fontId="30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2" fillId="0" borderId="0" xfId="61" applyFont="1" applyFill="1" applyBorder="1" applyAlignment="1" applyProtection="1">
      <alignment horizontal="left"/>
      <protection/>
    </xf>
    <xf numFmtId="37" fontId="131" fillId="0" borderId="21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 vertical="center"/>
      <protection/>
    </xf>
    <xf numFmtId="37" fontId="133" fillId="0" borderId="16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3" fillId="0" borderId="86" xfId="58" applyFont="1" applyFill="1" applyBorder="1">
      <alignment/>
      <protection/>
    </xf>
    <xf numFmtId="3" fontId="3" fillId="0" borderId="87" xfId="58" applyNumberFormat="1" applyFont="1" applyFill="1" applyBorder="1">
      <alignment/>
      <protection/>
    </xf>
    <xf numFmtId="3" fontId="3" fillId="0" borderId="88" xfId="58" applyNumberFormat="1" applyFont="1" applyFill="1" applyBorder="1">
      <alignment/>
      <protection/>
    </xf>
    <xf numFmtId="3" fontId="3" fillId="0" borderId="89" xfId="58" applyNumberFormat="1" applyFont="1" applyFill="1" applyBorder="1">
      <alignment/>
      <protection/>
    </xf>
    <xf numFmtId="10" fontId="3" fillId="0" borderId="90" xfId="58" applyNumberFormat="1" applyFont="1" applyFill="1" applyBorder="1">
      <alignment/>
      <protection/>
    </xf>
    <xf numFmtId="10" fontId="3" fillId="0" borderId="90" xfId="58" applyNumberFormat="1" applyFont="1" applyFill="1" applyBorder="1" applyAlignment="1">
      <alignment horizontal="right"/>
      <protection/>
    </xf>
    <xf numFmtId="10" fontId="3" fillId="0" borderId="91" xfId="58" applyNumberFormat="1" applyFont="1" applyFill="1" applyBorder="1" applyAlignment="1">
      <alignment horizontal="right"/>
      <protection/>
    </xf>
    <xf numFmtId="0" fontId="3" fillId="0" borderId="92" xfId="58" applyFont="1" applyFill="1" applyBorder="1">
      <alignment/>
      <protection/>
    </xf>
    <xf numFmtId="3" fontId="3" fillId="0" borderId="93" xfId="58" applyNumberFormat="1" applyFont="1" applyFill="1" applyBorder="1">
      <alignment/>
      <protection/>
    </xf>
    <xf numFmtId="3" fontId="3" fillId="0" borderId="94" xfId="58" applyNumberFormat="1" applyFont="1" applyFill="1" applyBorder="1">
      <alignment/>
      <protection/>
    </xf>
    <xf numFmtId="3" fontId="3" fillId="0" borderId="95" xfId="58" applyNumberFormat="1" applyFont="1" applyFill="1" applyBorder="1">
      <alignment/>
      <protection/>
    </xf>
    <xf numFmtId="10" fontId="3" fillId="0" borderId="96" xfId="58" applyNumberFormat="1" applyFont="1" applyFill="1" applyBorder="1">
      <alignment/>
      <protection/>
    </xf>
    <xf numFmtId="10" fontId="3" fillId="0" borderId="96" xfId="58" applyNumberFormat="1" applyFont="1" applyFill="1" applyBorder="1" applyAlignment="1">
      <alignment horizontal="right"/>
      <protection/>
    </xf>
    <xf numFmtId="10" fontId="3" fillId="0" borderId="97" xfId="58" applyNumberFormat="1" applyFont="1" applyFill="1" applyBorder="1" applyAlignment="1">
      <alignment horizontal="right"/>
      <protection/>
    </xf>
    <xf numFmtId="0" fontId="3" fillId="0" borderId="98" xfId="58" applyFont="1" applyFill="1" applyBorder="1">
      <alignment/>
      <protection/>
    </xf>
    <xf numFmtId="3" fontId="3" fillId="0" borderId="99" xfId="58" applyNumberFormat="1" applyFont="1" applyFill="1" applyBorder="1">
      <alignment/>
      <protection/>
    </xf>
    <xf numFmtId="3" fontId="3" fillId="0" borderId="100" xfId="58" applyNumberFormat="1" applyFont="1" applyFill="1" applyBorder="1">
      <alignment/>
      <protection/>
    </xf>
    <xf numFmtId="3" fontId="3" fillId="0" borderId="101" xfId="58" applyNumberFormat="1" applyFont="1" applyFill="1" applyBorder="1">
      <alignment/>
      <protection/>
    </xf>
    <xf numFmtId="10" fontId="3" fillId="0" borderId="102" xfId="58" applyNumberFormat="1" applyFont="1" applyFill="1" applyBorder="1">
      <alignment/>
      <protection/>
    </xf>
    <xf numFmtId="10" fontId="3" fillId="0" borderId="102" xfId="58" applyNumberFormat="1" applyFont="1" applyFill="1" applyBorder="1" applyAlignment="1">
      <alignment horizontal="right"/>
      <protection/>
    </xf>
    <xf numFmtId="10" fontId="3" fillId="0" borderId="103" xfId="58" applyNumberFormat="1" applyFont="1" applyFill="1" applyBorder="1" applyAlignment="1">
      <alignment horizontal="right"/>
      <protection/>
    </xf>
    <xf numFmtId="3" fontId="3" fillId="0" borderId="104" xfId="58" applyNumberFormat="1" applyFont="1" applyFill="1" applyBorder="1">
      <alignment/>
      <protection/>
    </xf>
    <xf numFmtId="3" fontId="3" fillId="0" borderId="105" xfId="58" applyNumberFormat="1" applyFont="1" applyFill="1" applyBorder="1">
      <alignment/>
      <protection/>
    </xf>
    <xf numFmtId="3" fontId="3" fillId="0" borderId="106" xfId="58" applyNumberFormat="1" applyFont="1" applyFill="1" applyBorder="1">
      <alignment/>
      <protection/>
    </xf>
    <xf numFmtId="3" fontId="3" fillId="0" borderId="107" xfId="58" applyNumberFormat="1" applyFont="1" applyFill="1" applyBorder="1">
      <alignment/>
      <protection/>
    </xf>
    <xf numFmtId="3" fontId="3" fillId="0" borderId="108" xfId="58" applyNumberFormat="1" applyFont="1" applyFill="1" applyBorder="1">
      <alignment/>
      <protection/>
    </xf>
    <xf numFmtId="10" fontId="6" fillId="0" borderId="90" xfId="58" applyNumberFormat="1" applyFont="1" applyFill="1" applyBorder="1" applyAlignment="1">
      <alignment horizontal="right"/>
      <protection/>
    </xf>
    <xf numFmtId="3" fontId="3" fillId="0" borderId="109" xfId="58" applyNumberFormat="1" applyFont="1" applyFill="1" applyBorder="1">
      <alignment/>
      <protection/>
    </xf>
    <xf numFmtId="3" fontId="3" fillId="0" borderId="110" xfId="58" applyNumberFormat="1" applyFont="1" applyFill="1" applyBorder="1">
      <alignment/>
      <protection/>
    </xf>
    <xf numFmtId="10" fontId="6" fillId="0" borderId="96" xfId="58" applyNumberFormat="1" applyFont="1" applyFill="1" applyBorder="1" applyAlignment="1">
      <alignment horizontal="right"/>
      <protection/>
    </xf>
    <xf numFmtId="3" fontId="3" fillId="0" borderId="111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10" fontId="6" fillId="0" borderId="102" xfId="58" applyNumberFormat="1" applyFont="1" applyFill="1" applyBorder="1" applyAlignment="1">
      <alignment horizontal="right"/>
      <protection/>
    </xf>
    <xf numFmtId="10" fontId="3" fillId="0" borderId="88" xfId="58" applyNumberFormat="1" applyFont="1" applyFill="1" applyBorder="1" applyAlignment="1">
      <alignment horizontal="right"/>
      <protection/>
    </xf>
    <xf numFmtId="3" fontId="3" fillId="0" borderId="113" xfId="58" applyNumberFormat="1" applyFont="1" applyFill="1" applyBorder="1">
      <alignment/>
      <protection/>
    </xf>
    <xf numFmtId="10" fontId="3" fillId="0" borderId="88" xfId="58" applyNumberFormat="1" applyFont="1" applyFill="1" applyBorder="1">
      <alignment/>
      <protection/>
    </xf>
    <xf numFmtId="10" fontId="3" fillId="0" borderId="94" xfId="58" applyNumberFormat="1" applyFont="1" applyFill="1" applyBorder="1" applyAlignment="1">
      <alignment horizontal="right"/>
      <protection/>
    </xf>
    <xf numFmtId="3" fontId="3" fillId="0" borderId="114" xfId="58" applyNumberFormat="1" applyFont="1" applyFill="1" applyBorder="1">
      <alignment/>
      <protection/>
    </xf>
    <xf numFmtId="10" fontId="3" fillId="0" borderId="94" xfId="58" applyNumberFormat="1" applyFont="1" applyFill="1" applyBorder="1">
      <alignment/>
      <protection/>
    </xf>
    <xf numFmtId="10" fontId="3" fillId="0" borderId="100" xfId="58" applyNumberFormat="1" applyFont="1" applyFill="1" applyBorder="1" applyAlignment="1">
      <alignment horizontal="right"/>
      <protection/>
    </xf>
    <xf numFmtId="3" fontId="3" fillId="0" borderId="115" xfId="58" applyNumberFormat="1" applyFont="1" applyFill="1" applyBorder="1">
      <alignment/>
      <protection/>
    </xf>
    <xf numFmtId="10" fontId="3" fillId="0" borderId="100" xfId="58" applyNumberFormat="1" applyFont="1" applyFill="1" applyBorder="1">
      <alignment/>
      <protection/>
    </xf>
    <xf numFmtId="3" fontId="6" fillId="0" borderId="93" xfId="58" applyNumberFormat="1" applyFont="1" applyFill="1" applyBorder="1">
      <alignment/>
      <protection/>
    </xf>
    <xf numFmtId="3" fontId="6" fillId="0" borderId="94" xfId="58" applyNumberFormat="1" applyFont="1" applyFill="1" applyBorder="1">
      <alignment/>
      <protection/>
    </xf>
    <xf numFmtId="3" fontId="6" fillId="0" borderId="95" xfId="58" applyNumberFormat="1" applyFont="1" applyFill="1" applyBorder="1">
      <alignment/>
      <protection/>
    </xf>
    <xf numFmtId="3" fontId="12" fillId="0" borderId="116" xfId="58" applyNumberFormat="1" applyFont="1" applyFill="1" applyBorder="1">
      <alignment/>
      <protection/>
    </xf>
    <xf numFmtId="10" fontId="6" fillId="0" borderId="117" xfId="58" applyNumberFormat="1" applyFont="1" applyFill="1" applyBorder="1">
      <alignment/>
      <protection/>
    </xf>
    <xf numFmtId="3" fontId="6" fillId="0" borderId="110" xfId="58" applyNumberFormat="1" applyFont="1" applyFill="1" applyBorder="1">
      <alignment/>
      <protection/>
    </xf>
    <xf numFmtId="10" fontId="6" fillId="0" borderId="117" xfId="58" applyNumberFormat="1" applyFont="1" applyFill="1" applyBorder="1" applyAlignment="1">
      <alignment horizontal="right"/>
      <protection/>
    </xf>
    <xf numFmtId="10" fontId="6" fillId="0" borderId="118" xfId="58" applyNumberFormat="1" applyFont="1" applyFill="1" applyBorder="1" applyAlignment="1">
      <alignment horizontal="right"/>
      <protection/>
    </xf>
    <xf numFmtId="0" fontId="6" fillId="0" borderId="119" xfId="58" applyFont="1" applyFill="1" applyBorder="1">
      <alignment/>
      <protection/>
    </xf>
    <xf numFmtId="0" fontId="6" fillId="0" borderId="120" xfId="58" applyFont="1" applyFill="1" applyBorder="1">
      <alignment/>
      <protection/>
    </xf>
    <xf numFmtId="3" fontId="6" fillId="0" borderId="121" xfId="58" applyNumberFormat="1" applyFont="1" applyFill="1" applyBorder="1">
      <alignment/>
      <protection/>
    </xf>
    <xf numFmtId="3" fontId="6" fillId="0" borderId="122" xfId="58" applyNumberFormat="1" applyFont="1" applyFill="1" applyBorder="1">
      <alignment/>
      <protection/>
    </xf>
    <xf numFmtId="3" fontId="6" fillId="0" borderId="123" xfId="58" applyNumberFormat="1" applyFont="1" applyFill="1" applyBorder="1">
      <alignment/>
      <protection/>
    </xf>
    <xf numFmtId="3" fontId="12" fillId="0" borderId="124" xfId="58" applyNumberFormat="1" applyFont="1" applyFill="1" applyBorder="1">
      <alignment/>
      <protection/>
    </xf>
    <xf numFmtId="10" fontId="6" fillId="0" borderId="125" xfId="58" applyNumberFormat="1" applyFont="1" applyFill="1" applyBorder="1">
      <alignment/>
      <protection/>
    </xf>
    <xf numFmtId="3" fontId="6" fillId="0" borderId="126" xfId="58" applyNumberFormat="1" applyFont="1" applyFill="1" applyBorder="1">
      <alignment/>
      <protection/>
    </xf>
    <xf numFmtId="10" fontId="6" fillId="0" borderId="125" xfId="58" applyNumberFormat="1" applyFont="1" applyFill="1" applyBorder="1" applyAlignment="1">
      <alignment horizontal="right"/>
      <protection/>
    </xf>
    <xf numFmtId="10" fontId="6" fillId="0" borderId="127" xfId="58" applyNumberFormat="1" applyFont="1" applyFill="1" applyBorder="1" applyAlignment="1">
      <alignment horizontal="right"/>
      <protection/>
    </xf>
    <xf numFmtId="0" fontId="6" fillId="0" borderId="128" xfId="58" applyFont="1" applyFill="1" applyBorder="1">
      <alignment/>
      <protection/>
    </xf>
    <xf numFmtId="0" fontId="6" fillId="0" borderId="129" xfId="58" applyFont="1" applyFill="1" applyBorder="1">
      <alignment/>
      <protection/>
    </xf>
    <xf numFmtId="3" fontId="6" fillId="0" borderId="130" xfId="58" applyNumberFormat="1" applyFont="1" applyFill="1" applyBorder="1">
      <alignment/>
      <protection/>
    </xf>
    <xf numFmtId="3" fontId="6" fillId="0" borderId="131" xfId="58" applyNumberFormat="1" applyFont="1" applyFill="1" applyBorder="1">
      <alignment/>
      <protection/>
    </xf>
    <xf numFmtId="3" fontId="6" fillId="0" borderId="132" xfId="58" applyNumberFormat="1" applyFont="1" applyFill="1" applyBorder="1">
      <alignment/>
      <protection/>
    </xf>
    <xf numFmtId="3" fontId="12" fillId="0" borderId="133" xfId="58" applyNumberFormat="1" applyFont="1" applyFill="1" applyBorder="1">
      <alignment/>
      <protection/>
    </xf>
    <xf numFmtId="10" fontId="6" fillId="0" borderId="134" xfId="58" applyNumberFormat="1" applyFont="1" applyFill="1" applyBorder="1">
      <alignment/>
      <protection/>
    </xf>
    <xf numFmtId="3" fontId="6" fillId="0" borderId="135" xfId="58" applyNumberFormat="1" applyFont="1" applyFill="1" applyBorder="1">
      <alignment/>
      <protection/>
    </xf>
    <xf numFmtId="10" fontId="6" fillId="0" borderId="134" xfId="58" applyNumberFormat="1" applyFont="1" applyFill="1" applyBorder="1" applyAlignment="1">
      <alignment horizontal="right"/>
      <protection/>
    </xf>
    <xf numFmtId="10" fontId="6" fillId="0" borderId="136" xfId="58" applyNumberFormat="1" applyFont="1" applyFill="1" applyBorder="1" applyAlignment="1">
      <alignment horizontal="right"/>
      <protection/>
    </xf>
    <xf numFmtId="0" fontId="6" fillId="0" borderId="137" xfId="58" applyFont="1" applyFill="1" applyBorder="1">
      <alignment/>
      <protection/>
    </xf>
    <xf numFmtId="0" fontId="6" fillId="0" borderId="138" xfId="58" applyFont="1" applyFill="1" applyBorder="1">
      <alignment/>
      <protection/>
    </xf>
    <xf numFmtId="3" fontId="6" fillId="0" borderId="139" xfId="58" applyNumberFormat="1" applyFont="1" applyFill="1" applyBorder="1">
      <alignment/>
      <protection/>
    </xf>
    <xf numFmtId="3" fontId="6" fillId="0" borderId="140" xfId="58" applyNumberFormat="1" applyFont="1" applyFill="1" applyBorder="1">
      <alignment/>
      <protection/>
    </xf>
    <xf numFmtId="3" fontId="6" fillId="0" borderId="141" xfId="58" applyNumberFormat="1" applyFont="1" applyFill="1" applyBorder="1">
      <alignment/>
      <protection/>
    </xf>
    <xf numFmtId="3" fontId="12" fillId="0" borderId="142" xfId="58" applyNumberFormat="1" applyFont="1" applyFill="1" applyBorder="1">
      <alignment/>
      <protection/>
    </xf>
    <xf numFmtId="10" fontId="6" fillId="0" borderId="143" xfId="58" applyNumberFormat="1" applyFont="1" applyFill="1" applyBorder="1">
      <alignment/>
      <protection/>
    </xf>
    <xf numFmtId="3" fontId="6" fillId="0" borderId="144" xfId="58" applyNumberFormat="1" applyFont="1" applyFill="1" applyBorder="1">
      <alignment/>
      <protection/>
    </xf>
    <xf numFmtId="10" fontId="6" fillId="0" borderId="143" xfId="58" applyNumberFormat="1" applyFont="1" applyFill="1" applyBorder="1" applyAlignment="1">
      <alignment horizontal="right"/>
      <protection/>
    </xf>
    <xf numFmtId="10" fontId="6" fillId="0" borderId="145" xfId="58" applyNumberFormat="1" applyFont="1" applyFill="1" applyBorder="1" applyAlignment="1">
      <alignment horizontal="right"/>
      <protection/>
    </xf>
    <xf numFmtId="0" fontId="6" fillId="0" borderId="146" xfId="58" applyFont="1" applyFill="1" applyBorder="1">
      <alignment/>
      <protection/>
    </xf>
    <xf numFmtId="0" fontId="6" fillId="0" borderId="147" xfId="58" applyFont="1" applyFill="1" applyBorder="1">
      <alignment/>
      <protection/>
    </xf>
    <xf numFmtId="3" fontId="6" fillId="0" borderId="148" xfId="58" applyNumberFormat="1" applyFont="1" applyFill="1" applyBorder="1">
      <alignment/>
      <protection/>
    </xf>
    <xf numFmtId="3" fontId="6" fillId="0" borderId="149" xfId="58" applyNumberFormat="1" applyFont="1" applyFill="1" applyBorder="1">
      <alignment/>
      <protection/>
    </xf>
    <xf numFmtId="3" fontId="6" fillId="0" borderId="150" xfId="58" applyNumberFormat="1" applyFont="1" applyFill="1" applyBorder="1">
      <alignment/>
      <protection/>
    </xf>
    <xf numFmtId="3" fontId="12" fillId="0" borderId="151" xfId="58" applyNumberFormat="1" applyFont="1" applyFill="1" applyBorder="1">
      <alignment/>
      <protection/>
    </xf>
    <xf numFmtId="10" fontId="6" fillId="0" borderId="152" xfId="58" applyNumberFormat="1" applyFont="1" applyFill="1" applyBorder="1">
      <alignment/>
      <protection/>
    </xf>
    <xf numFmtId="3" fontId="6" fillId="0" borderId="153" xfId="58" applyNumberFormat="1" applyFont="1" applyFill="1" applyBorder="1">
      <alignment/>
      <protection/>
    </xf>
    <xf numFmtId="10" fontId="6" fillId="0" borderId="152" xfId="58" applyNumberFormat="1" applyFont="1" applyFill="1" applyBorder="1" applyAlignment="1">
      <alignment horizontal="right"/>
      <protection/>
    </xf>
    <xf numFmtId="10" fontId="6" fillId="0" borderId="154" xfId="58" applyNumberFormat="1" applyFont="1" applyFill="1" applyBorder="1" applyAlignment="1">
      <alignment horizontal="right"/>
      <protection/>
    </xf>
    <xf numFmtId="0" fontId="6" fillId="0" borderId="92" xfId="58" applyFont="1" applyFill="1" applyBorder="1">
      <alignment/>
      <protection/>
    </xf>
    <xf numFmtId="0" fontId="6" fillId="0" borderId="155" xfId="58" applyFont="1" applyFill="1" applyBorder="1">
      <alignment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6" fillId="0" borderId="159" xfId="58" applyNumberFormat="1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12" fillId="0" borderId="161" xfId="58" applyNumberFormat="1" applyFont="1" applyFill="1" applyBorder="1">
      <alignment/>
      <protection/>
    </xf>
    <xf numFmtId="10" fontId="6" fillId="0" borderId="162" xfId="58" applyNumberFormat="1" applyFont="1" applyFill="1" applyBorder="1">
      <alignment/>
      <protection/>
    </xf>
    <xf numFmtId="3" fontId="6" fillId="0" borderId="163" xfId="58" applyNumberFormat="1" applyFont="1" applyFill="1" applyBorder="1">
      <alignment/>
      <protection/>
    </xf>
    <xf numFmtId="10" fontId="6" fillId="0" borderId="162" xfId="58" applyNumberFormat="1" applyFont="1" applyFill="1" applyBorder="1" applyAlignment="1">
      <alignment horizontal="right"/>
      <protection/>
    </xf>
    <xf numFmtId="10" fontId="6" fillId="0" borderId="164" xfId="58" applyNumberFormat="1" applyFont="1" applyFill="1" applyBorder="1" applyAlignment="1">
      <alignment horizontal="right"/>
      <protection/>
    </xf>
    <xf numFmtId="0" fontId="3" fillId="0" borderId="165" xfId="64" applyNumberFormat="1" applyFont="1" applyBorder="1" quotePrefix="1">
      <alignment/>
      <protection/>
    </xf>
    <xf numFmtId="3" fontId="3" fillId="0" borderId="148" xfId="64" applyNumberFormat="1" applyFont="1" applyBorder="1">
      <alignment/>
      <protection/>
    </xf>
    <xf numFmtId="3" fontId="3" fillId="0" borderId="166" xfId="64" applyNumberFormat="1" applyFont="1" applyBorder="1">
      <alignment/>
      <protection/>
    </xf>
    <xf numFmtId="10" fontId="3" fillId="0" borderId="149" xfId="64" applyNumberFormat="1" applyFont="1" applyBorder="1">
      <alignment/>
      <protection/>
    </xf>
    <xf numFmtId="2" fontId="3" fillId="0" borderId="167" xfId="64" applyNumberFormat="1" applyFont="1" applyBorder="1" applyAlignment="1">
      <alignment horizontal="right"/>
      <protection/>
    </xf>
    <xf numFmtId="2" fontId="3" fillId="0" borderId="168" xfId="64" applyNumberFormat="1" applyFont="1" applyBorder="1">
      <alignment/>
      <protection/>
    </xf>
    <xf numFmtId="0" fontId="3" fillId="0" borderId="169" xfId="64" applyNumberFormat="1" applyFont="1" applyBorder="1" quotePrefix="1">
      <alignment/>
      <protection/>
    </xf>
    <xf numFmtId="3" fontId="3" fillId="0" borderId="93" xfId="64" applyNumberFormat="1" applyFont="1" applyBorder="1">
      <alignment/>
      <protection/>
    </xf>
    <xf numFmtId="3" fontId="3" fillId="0" borderId="105" xfId="64" applyNumberFormat="1" applyFont="1" applyBorder="1">
      <alignment/>
      <protection/>
    </xf>
    <xf numFmtId="10" fontId="3" fillId="0" borderId="94" xfId="64" applyNumberFormat="1" applyFont="1" applyBorder="1">
      <alignment/>
      <protection/>
    </xf>
    <xf numFmtId="2" fontId="3" fillId="0" borderId="96" xfId="64" applyNumberFormat="1" applyFont="1" applyBorder="1" applyAlignment="1">
      <alignment horizontal="right"/>
      <protection/>
    </xf>
    <xf numFmtId="2" fontId="3" fillId="0" borderId="97" xfId="64" applyNumberFormat="1" applyFont="1" applyBorder="1">
      <alignment/>
      <protection/>
    </xf>
    <xf numFmtId="0" fontId="3" fillId="0" borderId="170" xfId="64" applyNumberFormat="1" applyFont="1" applyBorder="1" quotePrefix="1">
      <alignment/>
      <protection/>
    </xf>
    <xf numFmtId="3" fontId="3" fillId="0" borderId="158" xfId="64" applyNumberFormat="1" applyFont="1" applyBorder="1">
      <alignment/>
      <protection/>
    </xf>
    <xf numFmtId="3" fontId="3" fillId="0" borderId="171" xfId="64" applyNumberFormat="1" applyFont="1" applyBorder="1">
      <alignment/>
      <protection/>
    </xf>
    <xf numFmtId="10" fontId="3" fillId="0" borderId="159" xfId="64" applyNumberFormat="1" applyFont="1" applyBorder="1">
      <alignment/>
      <protection/>
    </xf>
    <xf numFmtId="2" fontId="3" fillId="0" borderId="172" xfId="64" applyNumberFormat="1" applyFont="1" applyBorder="1" applyAlignment="1">
      <alignment horizontal="right"/>
      <protection/>
    </xf>
    <xf numFmtId="2" fontId="3" fillId="0" borderId="173" xfId="64" applyNumberFormat="1" applyFont="1" applyBorder="1">
      <alignment/>
      <protection/>
    </xf>
    <xf numFmtId="0" fontId="24" fillId="37" borderId="174" xfId="65" applyNumberFormat="1" applyFont="1" applyFill="1" applyBorder="1" applyAlignment="1">
      <alignment vertical="center"/>
      <protection/>
    </xf>
    <xf numFmtId="3" fontId="24" fillId="37" borderId="27" xfId="65" applyNumberFormat="1" applyFont="1" applyFill="1" applyBorder="1" applyAlignment="1">
      <alignment vertical="center"/>
      <protection/>
    </xf>
    <xf numFmtId="3" fontId="24" fillId="37" borderId="23" xfId="65" applyNumberFormat="1" applyFont="1" applyFill="1" applyBorder="1" applyAlignment="1">
      <alignment vertical="center"/>
      <protection/>
    </xf>
    <xf numFmtId="3" fontId="24" fillId="37" borderId="175" xfId="65" applyNumberFormat="1" applyFont="1" applyFill="1" applyBorder="1" applyAlignment="1">
      <alignment vertical="center"/>
      <protection/>
    </xf>
    <xf numFmtId="0" fontId="3" fillId="0" borderId="146" xfId="65" applyNumberFormat="1" applyFont="1" applyBorder="1">
      <alignment/>
      <protection/>
    </xf>
    <xf numFmtId="3" fontId="3" fillId="0" borderId="153" xfId="65" applyNumberFormat="1" applyFont="1" applyBorder="1">
      <alignment/>
      <protection/>
    </xf>
    <xf numFmtId="3" fontId="3" fillId="0" borderId="166" xfId="65" applyNumberFormat="1" applyFont="1" applyBorder="1">
      <alignment/>
      <protection/>
    </xf>
    <xf numFmtId="10" fontId="3" fillId="0" borderId="166" xfId="65" applyNumberFormat="1" applyFont="1" applyBorder="1">
      <alignment/>
      <protection/>
    </xf>
    <xf numFmtId="3" fontId="3" fillId="0" borderId="148" xfId="65" applyNumberFormat="1" applyFont="1" applyBorder="1">
      <alignment/>
      <protection/>
    </xf>
    <xf numFmtId="10" fontId="3" fillId="0" borderId="167" xfId="65" applyNumberFormat="1" applyFont="1" applyBorder="1">
      <alignment/>
      <protection/>
    </xf>
    <xf numFmtId="10" fontId="3" fillId="0" borderId="168" xfId="65" applyNumberFormat="1" applyFont="1" applyBorder="1">
      <alignment/>
      <protection/>
    </xf>
    <xf numFmtId="0" fontId="3" fillId="0" borderId="92" xfId="65" applyNumberFormat="1" applyFont="1" applyBorder="1">
      <alignment/>
      <protection/>
    </xf>
    <xf numFmtId="3" fontId="3" fillId="0" borderId="110" xfId="65" applyNumberFormat="1" applyFont="1" applyBorder="1">
      <alignment/>
      <protection/>
    </xf>
    <xf numFmtId="3" fontId="3" fillId="0" borderId="105" xfId="65" applyNumberFormat="1" applyFont="1" applyBorder="1">
      <alignment/>
      <protection/>
    </xf>
    <xf numFmtId="10" fontId="3" fillId="0" borderId="105" xfId="65" applyNumberFormat="1" applyFont="1" applyBorder="1">
      <alignment/>
      <protection/>
    </xf>
    <xf numFmtId="3" fontId="3" fillId="0" borderId="93" xfId="65" applyNumberFormat="1" applyFont="1" applyBorder="1">
      <alignment/>
      <protection/>
    </xf>
    <xf numFmtId="10" fontId="3" fillId="0" borderId="96" xfId="65" applyNumberFormat="1" applyFont="1" applyBorder="1">
      <alignment/>
      <protection/>
    </xf>
    <xf numFmtId="10" fontId="3" fillId="0" borderId="97" xfId="65" applyNumberFormat="1" applyFont="1" applyBorder="1">
      <alignment/>
      <protection/>
    </xf>
    <xf numFmtId="0" fontId="3" fillId="0" borderId="156" xfId="65" applyNumberFormat="1" applyFont="1" applyBorder="1">
      <alignment/>
      <protection/>
    </xf>
    <xf numFmtId="3" fontId="3" fillId="0" borderId="163" xfId="65" applyNumberFormat="1" applyFont="1" applyBorder="1">
      <alignment/>
      <protection/>
    </xf>
    <xf numFmtId="3" fontId="3" fillId="0" borderId="171" xfId="65" applyNumberFormat="1" applyFont="1" applyBorder="1">
      <alignment/>
      <protection/>
    </xf>
    <xf numFmtId="10" fontId="3" fillId="0" borderId="171" xfId="65" applyNumberFormat="1" applyFont="1" applyBorder="1">
      <alignment/>
      <protection/>
    </xf>
    <xf numFmtId="3" fontId="3" fillId="0" borderId="158" xfId="65" applyNumberFormat="1" applyFont="1" applyBorder="1">
      <alignment/>
      <protection/>
    </xf>
    <xf numFmtId="10" fontId="3" fillId="0" borderId="172" xfId="65" applyNumberFormat="1" applyFont="1" applyBorder="1">
      <alignment/>
      <protection/>
    </xf>
    <xf numFmtId="10" fontId="3" fillId="0" borderId="173" xfId="65" applyNumberFormat="1" applyFont="1" applyBorder="1">
      <alignment/>
      <protection/>
    </xf>
    <xf numFmtId="0" fontId="23" fillId="37" borderId="174" xfId="65" applyNumberFormat="1" applyFont="1" applyFill="1" applyBorder="1" applyAlignment="1">
      <alignment vertical="center"/>
      <protection/>
    </xf>
    <xf numFmtId="3" fontId="23" fillId="37" borderId="27" xfId="65" applyNumberFormat="1" applyFont="1" applyFill="1" applyBorder="1" applyAlignment="1">
      <alignment vertical="center"/>
      <protection/>
    </xf>
    <xf numFmtId="3" fontId="23" fillId="37" borderId="23" xfId="65" applyNumberFormat="1" applyFont="1" applyFill="1" applyBorder="1" applyAlignment="1">
      <alignment vertical="center"/>
      <protection/>
    </xf>
    <xf numFmtId="10" fontId="23" fillId="37" borderId="176" xfId="65" applyNumberFormat="1" applyFont="1" applyFill="1" applyBorder="1" applyAlignment="1">
      <alignment vertical="center"/>
      <protection/>
    </xf>
    <xf numFmtId="10" fontId="23" fillId="37" borderId="177" xfId="65" applyNumberFormat="1" applyFont="1" applyFill="1" applyBorder="1" applyAlignment="1">
      <alignment vertical="center"/>
      <protection/>
    </xf>
    <xf numFmtId="3" fontId="23" fillId="37" borderId="175" xfId="65" applyNumberFormat="1" applyFont="1" applyFill="1" applyBorder="1" applyAlignment="1">
      <alignment vertical="center"/>
      <protection/>
    </xf>
    <xf numFmtId="10" fontId="23" fillId="37" borderId="78" xfId="65" applyNumberFormat="1" applyFont="1" applyFill="1" applyBorder="1" applyAlignment="1">
      <alignment vertical="center"/>
      <protection/>
    </xf>
    <xf numFmtId="0" fontId="23" fillId="0" borderId="0" xfId="65" applyFont="1">
      <alignment/>
      <protection/>
    </xf>
    <xf numFmtId="181" fontId="24" fillId="37" borderId="176" xfId="65" applyNumberFormat="1" applyFont="1" applyFill="1" applyBorder="1" applyAlignment="1">
      <alignment vertical="center"/>
      <protection/>
    </xf>
    <xf numFmtId="10" fontId="14" fillId="37" borderId="176" xfId="65" applyNumberFormat="1" applyFont="1" applyFill="1" applyBorder="1">
      <alignment/>
      <protection/>
    </xf>
    <xf numFmtId="10" fontId="14" fillId="37" borderId="78" xfId="65" applyNumberFormat="1" applyFont="1" applyFill="1" applyBorder="1">
      <alignment/>
      <protection/>
    </xf>
    <xf numFmtId="0" fontId="3" fillId="0" borderId="178" xfId="58" applyFont="1" applyFill="1" applyBorder="1">
      <alignment/>
      <protection/>
    </xf>
    <xf numFmtId="3" fontId="3" fillId="0" borderId="179" xfId="58" applyNumberFormat="1" applyFont="1" applyFill="1" applyBorder="1">
      <alignment/>
      <protection/>
    </xf>
    <xf numFmtId="3" fontId="3" fillId="0" borderId="180" xfId="58" applyNumberFormat="1" applyFont="1" applyFill="1" applyBorder="1">
      <alignment/>
      <protection/>
    </xf>
    <xf numFmtId="3" fontId="3" fillId="0" borderId="181" xfId="58" applyNumberFormat="1" applyFont="1" applyFill="1" applyBorder="1">
      <alignment/>
      <protection/>
    </xf>
    <xf numFmtId="3" fontId="3" fillId="0" borderId="182" xfId="58" applyNumberFormat="1" applyFont="1" applyFill="1" applyBorder="1">
      <alignment/>
      <protection/>
    </xf>
    <xf numFmtId="3" fontId="3" fillId="0" borderId="183" xfId="58" applyNumberFormat="1" applyFont="1" applyFill="1" applyBorder="1">
      <alignment/>
      <protection/>
    </xf>
    <xf numFmtId="10" fontId="3" fillId="0" borderId="184" xfId="58" applyNumberFormat="1" applyFont="1" applyFill="1" applyBorder="1">
      <alignment/>
      <protection/>
    </xf>
    <xf numFmtId="10" fontId="6" fillId="0" borderId="184" xfId="58" applyNumberFormat="1" applyFont="1" applyFill="1" applyBorder="1" applyAlignment="1">
      <alignment horizontal="right"/>
      <protection/>
    </xf>
    <xf numFmtId="10" fontId="3" fillId="0" borderId="185" xfId="58" applyNumberFormat="1" applyFont="1" applyFill="1" applyBorder="1" applyAlignment="1">
      <alignment horizontal="right"/>
      <protection/>
    </xf>
    <xf numFmtId="3" fontId="3" fillId="0" borderId="186" xfId="58" applyNumberFormat="1" applyFont="1" applyFill="1" applyBorder="1">
      <alignment/>
      <protection/>
    </xf>
    <xf numFmtId="0" fontId="3" fillId="0" borderId="187" xfId="58" applyFont="1" applyFill="1" applyBorder="1">
      <alignment/>
      <protection/>
    </xf>
    <xf numFmtId="3" fontId="3" fillId="0" borderId="188" xfId="58" applyNumberFormat="1" applyFont="1" applyFill="1" applyBorder="1">
      <alignment/>
      <protection/>
    </xf>
    <xf numFmtId="3" fontId="3" fillId="0" borderId="189" xfId="58" applyNumberFormat="1" applyFont="1" applyFill="1" applyBorder="1">
      <alignment/>
      <protection/>
    </xf>
    <xf numFmtId="3" fontId="3" fillId="0" borderId="190" xfId="58" applyNumberFormat="1" applyFont="1" applyFill="1" applyBorder="1">
      <alignment/>
      <protection/>
    </xf>
    <xf numFmtId="3" fontId="3" fillId="0" borderId="191" xfId="58" applyNumberFormat="1" applyFont="1" applyFill="1" applyBorder="1">
      <alignment/>
      <protection/>
    </xf>
    <xf numFmtId="3" fontId="3" fillId="0" borderId="192" xfId="58" applyNumberFormat="1" applyFont="1" applyFill="1" applyBorder="1">
      <alignment/>
      <protection/>
    </xf>
    <xf numFmtId="10" fontId="3" fillId="0" borderId="193" xfId="58" applyNumberFormat="1" applyFont="1" applyFill="1" applyBorder="1">
      <alignment/>
      <protection/>
    </xf>
    <xf numFmtId="10" fontId="6" fillId="0" borderId="193" xfId="58" applyNumberFormat="1" applyFont="1" applyFill="1" applyBorder="1" applyAlignment="1">
      <alignment horizontal="right"/>
      <protection/>
    </xf>
    <xf numFmtId="3" fontId="3" fillId="0" borderId="194" xfId="58" applyNumberFormat="1" applyFont="1" applyFill="1" applyBorder="1">
      <alignment/>
      <protection/>
    </xf>
    <xf numFmtId="10" fontId="3" fillId="0" borderId="195" xfId="58" applyNumberFormat="1" applyFont="1" applyFill="1" applyBorder="1" applyAlignment="1">
      <alignment horizontal="right"/>
      <protection/>
    </xf>
    <xf numFmtId="0" fontId="134" fillId="33" borderId="82" xfId="57" applyFont="1" applyFill="1" applyBorder="1">
      <alignment/>
      <protection/>
    </xf>
    <xf numFmtId="0" fontId="135" fillId="33" borderId="85" xfId="57" applyFont="1" applyFill="1" applyBorder="1">
      <alignment/>
      <protection/>
    </xf>
    <xf numFmtId="0" fontId="134" fillId="33" borderId="16" xfId="57" applyFont="1" applyFill="1" applyBorder="1">
      <alignment/>
      <protection/>
    </xf>
    <xf numFmtId="0" fontId="135" fillId="33" borderId="15" xfId="57" applyFont="1" applyFill="1" applyBorder="1">
      <alignment/>
      <protection/>
    </xf>
    <xf numFmtId="0" fontId="136" fillId="33" borderId="16" xfId="57" applyFont="1" applyFill="1" applyBorder="1">
      <alignment/>
      <protection/>
    </xf>
    <xf numFmtId="0" fontId="137" fillId="33" borderId="16" xfId="57" applyFont="1" applyFill="1" applyBorder="1">
      <alignment/>
      <protection/>
    </xf>
    <xf numFmtId="0" fontId="134" fillId="33" borderId="196" xfId="57" applyFont="1" applyFill="1" applyBorder="1">
      <alignment/>
      <protection/>
    </xf>
    <xf numFmtId="0" fontId="135" fillId="33" borderId="197" xfId="57" applyFont="1" applyFill="1" applyBorder="1">
      <alignment/>
      <protection/>
    </xf>
    <xf numFmtId="0" fontId="33" fillId="38" borderId="13" xfId="57" applyFont="1" applyFill="1" applyBorder="1">
      <alignment/>
      <protection/>
    </xf>
    <xf numFmtId="0" fontId="33" fillId="38" borderId="12" xfId="57" applyFont="1" applyFill="1" applyBorder="1">
      <alignment/>
      <protection/>
    </xf>
    <xf numFmtId="0" fontId="35" fillId="2" borderId="70" xfId="57" applyFont="1" applyFill="1" applyBorder="1">
      <alignment/>
      <protection/>
    </xf>
    <xf numFmtId="0" fontId="36" fillId="2" borderId="71" xfId="46" applyFont="1" applyFill="1" applyBorder="1" applyAlignment="1" applyProtection="1">
      <alignment horizontal="left" indent="1"/>
      <protection/>
    </xf>
    <xf numFmtId="0" fontId="36" fillId="2" borderId="198" xfId="46" applyFont="1" applyFill="1" applyBorder="1" applyAlignment="1" applyProtection="1">
      <alignment horizontal="left" indent="1"/>
      <protection/>
    </xf>
    <xf numFmtId="0" fontId="35" fillId="2" borderId="199" xfId="57" applyFont="1" applyFill="1" applyBorder="1">
      <alignment/>
      <protection/>
    </xf>
    <xf numFmtId="0" fontId="36" fillId="2" borderId="200" xfId="46" applyFont="1" applyFill="1" applyBorder="1" applyAlignment="1" applyProtection="1">
      <alignment horizontal="left" indent="1"/>
      <protection/>
    </xf>
    <xf numFmtId="0" fontId="34" fillId="14" borderId="201" xfId="59" applyFont="1" applyFill="1" applyBorder="1">
      <alignment/>
      <protection/>
    </xf>
    <xf numFmtId="37" fontId="133" fillId="0" borderId="16" xfId="61" applyFont="1" applyFill="1" applyBorder="1" applyAlignment="1" applyProtection="1">
      <alignment/>
      <protection/>
    </xf>
    <xf numFmtId="3" fontId="3" fillId="0" borderId="14" xfId="61" applyNumberFormat="1" applyFont="1" applyFill="1" applyBorder="1" applyAlignment="1">
      <alignment/>
      <protection/>
    </xf>
    <xf numFmtId="3" fontId="3" fillId="0" borderId="16" xfId="61" applyNumberFormat="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15" xfId="61" applyFont="1" applyFill="1" applyBorder="1" applyAlignment="1" applyProtection="1">
      <alignment/>
      <protection/>
    </xf>
    <xf numFmtId="37" fontId="3" fillId="0" borderId="16" xfId="61" applyFont="1" applyFill="1" applyBorder="1" applyAlignment="1" applyProtection="1">
      <alignment/>
      <protection/>
    </xf>
    <xf numFmtId="37" fontId="3" fillId="0" borderId="49" xfId="61" applyFont="1" applyFill="1" applyBorder="1" applyAlignment="1" applyProtection="1">
      <alignment/>
      <protection/>
    </xf>
    <xf numFmtId="37" fontId="3" fillId="0" borderId="0" xfId="61" applyFont="1" applyAlignment="1">
      <alignment/>
      <protection/>
    </xf>
    <xf numFmtId="37" fontId="6" fillId="7" borderId="202" xfId="61" applyFont="1" applyFill="1" applyBorder="1">
      <alignment/>
      <protection/>
    </xf>
    <xf numFmtId="37" fontId="6" fillId="7" borderId="203" xfId="61" applyFont="1" applyFill="1" applyBorder="1">
      <alignment/>
      <protection/>
    </xf>
    <xf numFmtId="37" fontId="6" fillId="7" borderId="204" xfId="61" applyFont="1" applyFill="1" applyBorder="1">
      <alignment/>
      <protection/>
    </xf>
    <xf numFmtId="3" fontId="6" fillId="7" borderId="203" xfId="61" applyNumberFormat="1" applyFont="1" applyFill="1" applyBorder="1" applyAlignment="1">
      <alignment horizontal="right"/>
      <protection/>
    </xf>
    <xf numFmtId="3" fontId="6" fillId="7" borderId="205" xfId="61" applyNumberFormat="1" applyFont="1" applyFill="1" applyBorder="1" applyAlignment="1">
      <alignment horizontal="right"/>
      <protection/>
    </xf>
    <xf numFmtId="2" fontId="6" fillId="7" borderId="203" xfId="67" applyNumberFormat="1" applyFont="1" applyFill="1" applyBorder="1" applyAlignment="1" applyProtection="1">
      <alignment horizontal="right" indent="1"/>
      <protection/>
    </xf>
    <xf numFmtId="2" fontId="6" fillId="7" borderId="205" xfId="61" applyNumberFormat="1" applyFont="1" applyFill="1" applyBorder="1">
      <alignment/>
      <protection/>
    </xf>
    <xf numFmtId="2" fontId="6" fillId="7" borderId="203" xfId="61" applyNumberFormat="1" applyFont="1" applyFill="1" applyBorder="1">
      <alignment/>
      <protection/>
    </xf>
    <xf numFmtId="2" fontId="6" fillId="7" borderId="206" xfId="61" applyNumberFormat="1" applyFont="1" applyFill="1" applyBorder="1" applyAlignment="1" applyProtection="1">
      <alignment horizontal="right" indent="1"/>
      <protection/>
    </xf>
    <xf numFmtId="37" fontId="6" fillId="7" borderId="203" xfId="61" applyFont="1" applyFill="1" applyBorder="1" applyAlignment="1">
      <alignment/>
      <protection/>
    </xf>
    <xf numFmtId="37" fontId="6" fillId="2" borderId="202" xfId="61" applyFont="1" applyFill="1" applyBorder="1" applyProtection="1">
      <alignment/>
      <protection/>
    </xf>
    <xf numFmtId="37" fontId="6" fillId="2" borderId="203" xfId="61" applyFont="1" applyFill="1" applyBorder="1" applyProtection="1">
      <alignment/>
      <protection/>
    </xf>
    <xf numFmtId="37" fontId="6" fillId="2" borderId="204" xfId="61" applyFont="1" applyFill="1" applyBorder="1" applyProtection="1">
      <alignment/>
      <protection/>
    </xf>
    <xf numFmtId="37" fontId="6" fillId="2" borderId="203" xfId="61" applyFont="1" applyFill="1" applyBorder="1" applyAlignment="1" applyProtection="1">
      <alignment/>
      <protection/>
    </xf>
    <xf numFmtId="3" fontId="6" fillId="2" borderId="84" xfId="61" applyNumberFormat="1" applyFont="1" applyFill="1" applyBorder="1">
      <alignment/>
      <protection/>
    </xf>
    <xf numFmtId="3" fontId="6" fillId="2" borderId="0" xfId="61" applyNumberFormat="1" applyFont="1" applyFill="1" applyBorder="1">
      <alignment/>
      <protection/>
    </xf>
    <xf numFmtId="3" fontId="6" fillId="2" borderId="21" xfId="61" applyNumberFormat="1" applyFont="1" applyFill="1" applyBorder="1">
      <alignment/>
      <protection/>
    </xf>
    <xf numFmtId="3" fontId="6" fillId="2" borderId="0" xfId="61" applyNumberFormat="1" applyFont="1" applyFill="1" applyBorder="1" applyAlignment="1">
      <alignment/>
      <protection/>
    </xf>
    <xf numFmtId="37" fontId="6" fillId="2" borderId="21" xfId="61" applyFont="1" applyFill="1" applyBorder="1" applyAlignment="1" applyProtection="1">
      <alignment horizontal="right"/>
      <protection/>
    </xf>
    <xf numFmtId="3" fontId="6" fillId="2" borderId="0" xfId="61" applyNumberFormat="1" applyFont="1" applyFill="1" applyBorder="1" applyAlignment="1">
      <alignment horizontal="right"/>
      <protection/>
    </xf>
    <xf numFmtId="3" fontId="6" fillId="2" borderId="17" xfId="61" applyNumberFormat="1" applyFont="1" applyFill="1" applyBorder="1" applyAlignment="1">
      <alignment horizontal="right"/>
      <protection/>
    </xf>
    <xf numFmtId="37" fontId="3" fillId="2" borderId="21" xfId="61" applyFont="1" applyFill="1" applyBorder="1" applyAlignment="1" applyProtection="1">
      <alignment horizontal="right"/>
      <protection/>
    </xf>
    <xf numFmtId="2" fontId="6" fillId="2" borderId="0" xfId="67" applyNumberFormat="1" applyFont="1" applyFill="1" applyBorder="1" applyAlignment="1" applyProtection="1">
      <alignment horizontal="center"/>
      <protection/>
    </xf>
    <xf numFmtId="2" fontId="6" fillId="2" borderId="17" xfId="61" applyNumberFormat="1" applyFont="1" applyFill="1" applyBorder="1" applyProtection="1">
      <alignment/>
      <protection/>
    </xf>
    <xf numFmtId="2" fontId="6" fillId="2" borderId="0" xfId="61" applyNumberFormat="1" applyFont="1" applyFill="1" applyBorder="1" applyProtection="1">
      <alignment/>
      <protection/>
    </xf>
    <xf numFmtId="2" fontId="6" fillId="2" borderId="10" xfId="61" applyNumberFormat="1" applyFont="1" applyFill="1" applyBorder="1" applyAlignment="1" applyProtection="1">
      <alignment horizontal="center"/>
      <protection/>
    </xf>
    <xf numFmtId="37" fontId="16" fillId="39" borderId="13" xfId="61" applyFont="1" applyFill="1" applyBorder="1" applyAlignment="1">
      <alignment vertical="center"/>
      <protection/>
    </xf>
    <xf numFmtId="37" fontId="16" fillId="39" borderId="10" xfId="61" applyFont="1" applyFill="1" applyBorder="1" applyAlignment="1">
      <alignment vertical="center"/>
      <protection/>
    </xf>
    <xf numFmtId="37" fontId="3" fillId="39" borderId="12" xfId="61" applyFont="1" applyFill="1" applyBorder="1">
      <alignment/>
      <protection/>
    </xf>
    <xf numFmtId="37" fontId="18" fillId="39" borderId="82" xfId="61" applyFont="1" applyFill="1" applyBorder="1">
      <alignment/>
      <protection/>
    </xf>
    <xf numFmtId="37" fontId="18" fillId="39" borderId="85" xfId="61" applyFont="1" applyFill="1" applyBorder="1">
      <alignment/>
      <protection/>
    </xf>
    <xf numFmtId="37" fontId="18" fillId="39" borderId="16" xfId="61" applyFont="1" applyFill="1" applyBorder="1">
      <alignment/>
      <protection/>
    </xf>
    <xf numFmtId="37" fontId="18" fillId="39" borderId="15" xfId="61" applyFont="1" applyFill="1" applyBorder="1">
      <alignment/>
      <protection/>
    </xf>
    <xf numFmtId="37" fontId="16" fillId="39" borderId="13" xfId="61" applyFont="1" applyFill="1" applyBorder="1" applyAlignment="1" applyProtection="1">
      <alignment vertical="center"/>
      <protection/>
    </xf>
    <xf numFmtId="37" fontId="16" fillId="39" borderId="10" xfId="61" applyFont="1" applyFill="1" applyBorder="1" applyAlignment="1" applyProtection="1">
      <alignment vertical="center"/>
      <protection/>
    </xf>
    <xf numFmtId="37" fontId="16" fillId="39" borderId="0" xfId="61" applyFont="1" applyFill="1" applyBorder="1" applyAlignment="1" applyProtection="1">
      <alignment horizontal="center" vertical="center"/>
      <protection/>
    </xf>
    <xf numFmtId="37" fontId="16" fillId="39" borderId="82" xfId="61" applyFont="1" applyFill="1" applyBorder="1" applyAlignment="1">
      <alignment horizontal="centerContinuous" vertical="center"/>
      <protection/>
    </xf>
    <xf numFmtId="37" fontId="16" fillId="39" borderId="85" xfId="61" applyFont="1" applyFill="1" applyBorder="1" applyAlignment="1">
      <alignment horizontal="centerContinuous" vertical="center"/>
      <protection/>
    </xf>
    <xf numFmtId="37" fontId="13" fillId="39" borderId="13" xfId="61" applyFont="1" applyFill="1" applyBorder="1" applyAlignment="1" applyProtection="1">
      <alignment horizontal="centerContinuous"/>
      <protection/>
    </xf>
    <xf numFmtId="37" fontId="13" fillId="39" borderId="12" xfId="61" applyFont="1" applyFill="1" applyBorder="1" applyAlignment="1">
      <alignment horizontal="centerContinuous"/>
      <protection/>
    </xf>
    <xf numFmtId="37" fontId="13" fillId="39" borderId="77" xfId="61" applyFont="1" applyFill="1" applyBorder="1" applyAlignment="1" applyProtection="1">
      <alignment horizontal="center"/>
      <protection/>
    </xf>
    <xf numFmtId="37" fontId="13" fillId="39" borderId="207" xfId="61" applyFont="1" applyFill="1" applyBorder="1" applyAlignment="1" applyProtection="1">
      <alignment horizontal="center"/>
      <protection/>
    </xf>
    <xf numFmtId="37" fontId="13" fillId="39" borderId="208" xfId="61" applyFont="1" applyFill="1" applyBorder="1" applyAlignment="1" applyProtection="1">
      <alignment horizontal="center"/>
      <protection/>
    </xf>
    <xf numFmtId="37" fontId="13" fillId="39" borderId="209" xfId="61" applyFont="1" applyFill="1" applyBorder="1" applyAlignment="1" applyProtection="1">
      <alignment horizontal="center"/>
      <protection/>
    </xf>
    <xf numFmtId="37" fontId="13" fillId="39" borderId="33" xfId="61" applyFont="1" applyFill="1" applyBorder="1" applyAlignment="1" applyProtection="1">
      <alignment horizontal="center"/>
      <protection/>
    </xf>
    <xf numFmtId="37" fontId="13" fillId="39" borderId="210" xfId="61" applyFont="1" applyFill="1" applyBorder="1" applyAlignment="1" applyProtection="1">
      <alignment horizontal="center"/>
      <protection/>
    </xf>
    <xf numFmtId="37" fontId="138" fillId="33" borderId="0" xfId="47" applyNumberFormat="1" applyFont="1" applyFill="1" applyBorder="1" applyAlignment="1">
      <alignment/>
    </xf>
    <xf numFmtId="37" fontId="41" fillId="33" borderId="0" xfId="47" applyNumberFormat="1" applyFont="1" applyFill="1" applyBorder="1" applyAlignment="1">
      <alignment/>
    </xf>
    <xf numFmtId="0" fontId="13" fillId="9" borderId="0" xfId="58" applyFont="1" applyFill="1">
      <alignment/>
      <protection/>
    </xf>
    <xf numFmtId="0" fontId="3" fillId="9" borderId="0" xfId="58" applyFont="1" applyFill="1">
      <alignment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0" fontId="14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43" fillId="36" borderId="67" xfId="58" applyNumberFormat="1" applyFont="1" applyFill="1" applyBorder="1" applyAlignment="1">
      <alignment vertical="center"/>
      <protection/>
    </xf>
    <xf numFmtId="0" fontId="43" fillId="36" borderId="64" xfId="58" applyNumberFormat="1" applyFont="1" applyFill="1" applyBorder="1" applyAlignment="1">
      <alignment vertical="center"/>
      <protection/>
    </xf>
    <xf numFmtId="3" fontId="43" fillId="36" borderId="65" xfId="58" applyNumberFormat="1" applyFont="1" applyFill="1" applyBorder="1" applyAlignment="1">
      <alignment vertical="center"/>
      <protection/>
    </xf>
    <xf numFmtId="3" fontId="43" fillId="36" borderId="64" xfId="58" applyNumberFormat="1" applyFont="1" applyFill="1" applyBorder="1" applyAlignment="1">
      <alignment vertical="center"/>
      <protection/>
    </xf>
    <xf numFmtId="3" fontId="43" fillId="36" borderId="63" xfId="58" applyNumberFormat="1" applyFont="1" applyFill="1" applyBorder="1" applyAlignment="1">
      <alignment vertical="center"/>
      <protection/>
    </xf>
    <xf numFmtId="3" fontId="43" fillId="36" borderId="211" xfId="58" applyNumberFormat="1" applyFont="1" applyFill="1" applyBorder="1" applyAlignment="1">
      <alignment vertical="center"/>
      <protection/>
    </xf>
    <xf numFmtId="181" fontId="43" fillId="36" borderId="212" xfId="58" applyNumberFormat="1" applyFont="1" applyFill="1" applyBorder="1" applyAlignment="1">
      <alignment vertical="center"/>
      <protection/>
    </xf>
    <xf numFmtId="3" fontId="43" fillId="36" borderId="213" xfId="58" applyNumberFormat="1" applyFont="1" applyFill="1" applyBorder="1" applyAlignment="1">
      <alignment vertical="center"/>
      <protection/>
    </xf>
    <xf numFmtId="10" fontId="43" fillId="36" borderId="212" xfId="58" applyNumberFormat="1" applyFont="1" applyFill="1" applyBorder="1" applyAlignment="1">
      <alignment horizontal="right" vertical="center"/>
      <protection/>
    </xf>
    <xf numFmtId="3" fontId="43" fillId="36" borderId="214" xfId="58" applyNumberFormat="1" applyFont="1" applyFill="1" applyBorder="1" applyAlignment="1">
      <alignment vertical="center"/>
      <protection/>
    </xf>
    <xf numFmtId="10" fontId="43" fillId="36" borderId="215" xfId="58" applyNumberFormat="1" applyFont="1" applyFill="1" applyBorder="1" applyAlignment="1">
      <alignment horizontal="right" vertical="center"/>
      <protection/>
    </xf>
    <xf numFmtId="0" fontId="43" fillId="0" borderId="0" xfId="58" applyFont="1" applyFill="1" applyAlignment="1">
      <alignment vertical="center"/>
      <protection/>
    </xf>
    <xf numFmtId="0" fontId="44" fillId="36" borderId="216" xfId="64" applyNumberFormat="1" applyFont="1" applyFill="1" applyBorder="1" applyAlignment="1">
      <alignment vertical="center"/>
      <protection/>
    </xf>
    <xf numFmtId="3" fontId="44" fillId="36" borderId="216" xfId="64" applyNumberFormat="1" applyFont="1" applyFill="1" applyBorder="1" applyAlignment="1">
      <alignment vertical="center"/>
      <protection/>
    </xf>
    <xf numFmtId="3" fontId="44" fillId="36" borderId="217" xfId="64" applyNumberFormat="1" applyFont="1" applyFill="1" applyBorder="1" applyAlignment="1">
      <alignment vertical="center"/>
      <protection/>
    </xf>
    <xf numFmtId="10" fontId="44" fillId="36" borderId="218" xfId="64" applyNumberFormat="1" applyFont="1" applyFill="1" applyBorder="1" applyAlignment="1">
      <alignment vertical="center"/>
      <protection/>
    </xf>
    <xf numFmtId="2" fontId="44" fillId="36" borderId="219" xfId="64" applyNumberFormat="1" applyFont="1" applyFill="1" applyBorder="1" applyAlignment="1">
      <alignment vertical="center"/>
      <protection/>
    </xf>
    <xf numFmtId="3" fontId="44" fillId="36" borderId="220" xfId="64" applyNumberFormat="1" applyFont="1" applyFill="1" applyBorder="1" applyAlignment="1">
      <alignment vertical="center"/>
      <protection/>
    </xf>
    <xf numFmtId="3" fontId="44" fillId="36" borderId="221" xfId="64" applyNumberFormat="1" applyFont="1" applyFill="1" applyBorder="1" applyAlignment="1">
      <alignment vertical="center"/>
      <protection/>
    </xf>
    <xf numFmtId="0" fontId="38" fillId="0" borderId="0" xfId="64" applyFont="1" applyAlignment="1">
      <alignment vertical="center"/>
      <protection/>
    </xf>
    <xf numFmtId="0" fontId="44" fillId="37" borderId="216" xfId="64" applyNumberFormat="1" applyFont="1" applyFill="1" applyBorder="1">
      <alignment/>
      <protection/>
    </xf>
    <xf numFmtId="3" fontId="44" fillId="37" borderId="216" xfId="64" applyNumberFormat="1" applyFont="1" applyFill="1" applyBorder="1">
      <alignment/>
      <protection/>
    </xf>
    <xf numFmtId="3" fontId="44" fillId="37" borderId="217" xfId="64" applyNumberFormat="1" applyFont="1" applyFill="1" applyBorder="1">
      <alignment/>
      <protection/>
    </xf>
    <xf numFmtId="10" fontId="44" fillId="37" borderId="218" xfId="64" applyNumberFormat="1" applyFont="1" applyFill="1" applyBorder="1">
      <alignment/>
      <protection/>
    </xf>
    <xf numFmtId="2" fontId="44" fillId="37" borderId="219" xfId="64" applyNumberFormat="1" applyFont="1" applyFill="1" applyBorder="1">
      <alignment/>
      <protection/>
    </xf>
    <xf numFmtId="0" fontId="44" fillId="0" borderId="0" xfId="64" applyFont="1">
      <alignment/>
      <protection/>
    </xf>
    <xf numFmtId="0" fontId="45" fillId="36" borderId="67" xfId="58" applyNumberFormat="1" applyFont="1" applyFill="1" applyBorder="1" applyAlignment="1">
      <alignment vertical="center"/>
      <protection/>
    </xf>
    <xf numFmtId="3" fontId="45" fillId="36" borderId="65" xfId="58" applyNumberFormat="1" applyFont="1" applyFill="1" applyBorder="1" applyAlignment="1">
      <alignment vertical="center"/>
      <protection/>
    </xf>
    <xf numFmtId="3" fontId="45" fillId="36" borderId="64" xfId="58" applyNumberFormat="1" applyFont="1" applyFill="1" applyBorder="1" applyAlignment="1">
      <alignment vertical="center"/>
      <protection/>
    </xf>
    <xf numFmtId="3" fontId="45" fillId="36" borderId="63" xfId="58" applyNumberFormat="1" applyFont="1" applyFill="1" applyBorder="1" applyAlignment="1">
      <alignment vertical="center"/>
      <protection/>
    </xf>
    <xf numFmtId="3" fontId="45" fillId="36" borderId="211" xfId="58" applyNumberFormat="1" applyFont="1" applyFill="1" applyBorder="1" applyAlignment="1">
      <alignment vertical="center"/>
      <protection/>
    </xf>
    <xf numFmtId="181" fontId="45" fillId="36" borderId="212" xfId="58" applyNumberFormat="1" applyFont="1" applyFill="1" applyBorder="1" applyAlignment="1">
      <alignment vertical="center"/>
      <protection/>
    </xf>
    <xf numFmtId="3" fontId="45" fillId="36" borderId="213" xfId="58" applyNumberFormat="1" applyFont="1" applyFill="1" applyBorder="1" applyAlignment="1">
      <alignment vertical="center"/>
      <protection/>
    </xf>
    <xf numFmtId="10" fontId="45" fillId="36" borderId="212" xfId="58" applyNumberFormat="1" applyFont="1" applyFill="1" applyBorder="1" applyAlignment="1">
      <alignment horizontal="right" vertical="center"/>
      <protection/>
    </xf>
    <xf numFmtId="3" fontId="45" fillId="36" borderId="214" xfId="58" applyNumberFormat="1" applyFont="1" applyFill="1" applyBorder="1" applyAlignment="1">
      <alignment vertical="center"/>
      <protection/>
    </xf>
    <xf numFmtId="10" fontId="45" fillId="36" borderId="215" xfId="58" applyNumberFormat="1" applyFont="1" applyFill="1" applyBorder="1" applyAlignment="1">
      <alignment horizontal="right" vertical="center"/>
      <protection/>
    </xf>
    <xf numFmtId="0" fontId="45" fillId="0" borderId="0" xfId="58" applyFont="1" applyFill="1" applyAlignment="1">
      <alignment vertical="center"/>
      <protection/>
    </xf>
    <xf numFmtId="0" fontId="6" fillId="0" borderId="98" xfId="58" applyFont="1" applyFill="1" applyBorder="1">
      <alignment/>
      <protection/>
    </xf>
    <xf numFmtId="3" fontId="6" fillId="0" borderId="99" xfId="58" applyNumberFormat="1" applyFont="1" applyFill="1" applyBorder="1">
      <alignment/>
      <protection/>
    </xf>
    <xf numFmtId="3" fontId="6" fillId="0" borderId="100" xfId="58" applyNumberFormat="1" applyFont="1" applyFill="1" applyBorder="1">
      <alignment/>
      <protection/>
    </xf>
    <xf numFmtId="3" fontId="6" fillId="0" borderId="101" xfId="58" applyNumberFormat="1" applyFont="1" applyFill="1" applyBorder="1">
      <alignment/>
      <protection/>
    </xf>
    <xf numFmtId="3" fontId="12" fillId="0" borderId="222" xfId="58" applyNumberFormat="1" applyFont="1" applyFill="1" applyBorder="1">
      <alignment/>
      <protection/>
    </xf>
    <xf numFmtId="10" fontId="6" fillId="0" borderId="223" xfId="58" applyNumberFormat="1" applyFont="1" applyFill="1" applyBorder="1">
      <alignment/>
      <protection/>
    </xf>
    <xf numFmtId="3" fontId="6" fillId="0" borderId="112" xfId="58" applyNumberFormat="1" applyFont="1" applyFill="1" applyBorder="1">
      <alignment/>
      <protection/>
    </xf>
    <xf numFmtId="10" fontId="6" fillId="0" borderId="223" xfId="58" applyNumberFormat="1" applyFont="1" applyFill="1" applyBorder="1" applyAlignment="1">
      <alignment horizontal="right"/>
      <protection/>
    </xf>
    <xf numFmtId="10" fontId="6" fillId="0" borderId="224" xfId="58" applyNumberFormat="1" applyFont="1" applyFill="1" applyBorder="1" applyAlignment="1">
      <alignment horizontal="right"/>
      <protection/>
    </xf>
    <xf numFmtId="10" fontId="45" fillId="36" borderId="212" xfId="58" applyNumberFormat="1" applyFont="1" applyFill="1" applyBorder="1" applyAlignment="1">
      <alignment vertical="center"/>
      <protection/>
    </xf>
    <xf numFmtId="0" fontId="45" fillId="36" borderId="225" xfId="58" applyNumberFormat="1" applyFont="1" applyFill="1" applyBorder="1" applyAlignment="1">
      <alignment vertical="center"/>
      <protection/>
    </xf>
    <xf numFmtId="3" fontId="45" fillId="36" borderId="226" xfId="58" applyNumberFormat="1" applyFont="1" applyFill="1" applyBorder="1" applyAlignment="1">
      <alignment vertical="center"/>
      <protection/>
    </xf>
    <xf numFmtId="3" fontId="45" fillId="36" borderId="227" xfId="58" applyNumberFormat="1" applyFont="1" applyFill="1" applyBorder="1" applyAlignment="1">
      <alignment vertical="center"/>
      <protection/>
    </xf>
    <xf numFmtId="3" fontId="45" fillId="36" borderId="228" xfId="58" applyNumberFormat="1" applyFont="1" applyFill="1" applyBorder="1" applyAlignment="1">
      <alignment vertical="center"/>
      <protection/>
    </xf>
    <xf numFmtId="9" fontId="45" fillId="36" borderId="229" xfId="58" applyNumberFormat="1" applyFont="1" applyFill="1" applyBorder="1" applyAlignment="1">
      <alignment vertical="center"/>
      <protection/>
    </xf>
    <xf numFmtId="10" fontId="45" fillId="36" borderId="230" xfId="58" applyNumberFormat="1" applyFont="1" applyFill="1" applyBorder="1" applyAlignment="1">
      <alignment horizontal="right" vertical="center"/>
      <protection/>
    </xf>
    <xf numFmtId="10" fontId="45" fillId="36" borderId="49" xfId="58" applyNumberFormat="1" applyFont="1" applyFill="1" applyBorder="1" applyAlignment="1">
      <alignment horizontal="right" vertical="center"/>
      <protection/>
    </xf>
    <xf numFmtId="0" fontId="43" fillId="37" borderId="55" xfId="58" applyNumberFormat="1" applyFont="1" applyFill="1" applyBorder="1" applyAlignment="1">
      <alignment vertical="center"/>
      <protection/>
    </xf>
    <xf numFmtId="3" fontId="43" fillId="37" borderId="53" xfId="58" applyNumberFormat="1" applyFont="1" applyFill="1" applyBorder="1" applyAlignment="1">
      <alignment vertical="center"/>
      <protection/>
    </xf>
    <xf numFmtId="3" fontId="43" fillId="37" borderId="0" xfId="58" applyNumberFormat="1" applyFont="1" applyFill="1" applyBorder="1" applyAlignment="1">
      <alignment vertical="center"/>
      <protection/>
    </xf>
    <xf numFmtId="3" fontId="43" fillId="37" borderId="52" xfId="58" applyNumberFormat="1" applyFont="1" applyFill="1" applyBorder="1" applyAlignment="1">
      <alignment vertical="center"/>
      <protection/>
    </xf>
    <xf numFmtId="181" fontId="43" fillId="37" borderId="54" xfId="58" applyNumberFormat="1" applyFont="1" applyFill="1" applyBorder="1" applyAlignment="1">
      <alignment vertical="center"/>
      <protection/>
    </xf>
    <xf numFmtId="10" fontId="43" fillId="37" borderId="49" xfId="58" applyNumberFormat="1" applyFont="1" applyFill="1" applyBorder="1" applyAlignment="1">
      <alignment horizontal="right" vertical="center"/>
      <protection/>
    </xf>
    <xf numFmtId="10" fontId="3" fillId="0" borderId="184" xfId="58" applyNumberFormat="1" applyFont="1" applyFill="1" applyBorder="1" applyAlignment="1">
      <alignment horizontal="right"/>
      <protection/>
    </xf>
    <xf numFmtId="10" fontId="3" fillId="0" borderId="180" xfId="58" applyNumberFormat="1" applyFont="1" applyFill="1" applyBorder="1" applyAlignment="1">
      <alignment horizontal="right"/>
      <protection/>
    </xf>
    <xf numFmtId="3" fontId="3" fillId="0" borderId="231" xfId="58" applyNumberFormat="1" applyFont="1" applyFill="1" applyBorder="1">
      <alignment/>
      <protection/>
    </xf>
    <xf numFmtId="10" fontId="3" fillId="0" borderId="180" xfId="58" applyNumberFormat="1" applyFont="1" applyFill="1" applyBorder="1">
      <alignment/>
      <protection/>
    </xf>
    <xf numFmtId="0" fontId="6" fillId="0" borderId="232" xfId="58" applyFont="1" applyFill="1" applyBorder="1">
      <alignment/>
      <protection/>
    </xf>
    <xf numFmtId="0" fontId="139" fillId="38" borderId="233" xfId="57" applyFont="1" applyFill="1" applyBorder="1" applyAlignment="1">
      <alignment horizontal="center"/>
      <protection/>
    </xf>
    <xf numFmtId="0" fontId="139" fillId="38" borderId="234" xfId="57" applyFont="1" applyFill="1" applyBorder="1" applyAlignment="1">
      <alignment horizontal="center"/>
      <protection/>
    </xf>
    <xf numFmtId="0" fontId="140" fillId="38" borderId="16" xfId="57" applyFont="1" applyFill="1" applyBorder="1" applyAlignment="1">
      <alignment horizontal="center"/>
      <protection/>
    </xf>
    <xf numFmtId="0" fontId="140" fillId="38" borderId="15" xfId="57" applyFont="1" applyFill="1" applyBorder="1" applyAlignment="1">
      <alignment horizontal="center"/>
      <protection/>
    </xf>
    <xf numFmtId="0" fontId="141" fillId="38" borderId="16" xfId="57" applyFont="1" applyFill="1" applyBorder="1" applyAlignment="1">
      <alignment horizontal="center"/>
      <protection/>
    </xf>
    <xf numFmtId="0" fontId="141" fillId="38" borderId="15" xfId="57" applyFont="1" applyFill="1" applyBorder="1" applyAlignment="1">
      <alignment horizontal="center"/>
      <protection/>
    </xf>
    <xf numFmtId="37" fontId="142" fillId="2" borderId="0" xfId="46" applyNumberFormat="1" applyFont="1" applyFill="1" applyBorder="1" applyAlignment="1" applyProtection="1">
      <alignment horizontal="center" vertical="center"/>
      <protection/>
    </xf>
    <xf numFmtId="37" fontId="120" fillId="7" borderId="0" xfId="62" applyFont="1" applyFill="1" applyAlignment="1">
      <alignment horizontal="left" vertical="center" wrapText="1" indent="1"/>
      <protection/>
    </xf>
    <xf numFmtId="37" fontId="118" fillId="7" borderId="0" xfId="62" applyFont="1" applyFill="1" applyAlignment="1">
      <alignment horizontal="left" wrapText="1" indent="1"/>
      <protection/>
    </xf>
    <xf numFmtId="37" fontId="16" fillId="39" borderId="82" xfId="61" applyFont="1" applyFill="1" applyBorder="1" applyAlignment="1">
      <alignment horizontal="center" vertical="center"/>
      <protection/>
    </xf>
    <xf numFmtId="37" fontId="16" fillId="39" borderId="84" xfId="61" applyFont="1" applyFill="1" applyBorder="1" applyAlignment="1">
      <alignment horizontal="center" vertical="center"/>
      <protection/>
    </xf>
    <xf numFmtId="37" fontId="16" fillId="39" borderId="16" xfId="61" applyFont="1" applyFill="1" applyBorder="1" applyAlignment="1">
      <alignment horizontal="center" vertical="center"/>
      <protection/>
    </xf>
    <xf numFmtId="37" fontId="16" fillId="39" borderId="0" xfId="61" applyFont="1" applyFill="1" applyBorder="1" applyAlignment="1">
      <alignment horizontal="center" vertical="center"/>
      <protection/>
    </xf>
    <xf numFmtId="37" fontId="16" fillId="39" borderId="82" xfId="61" applyFont="1" applyFill="1" applyBorder="1" applyAlignment="1" applyProtection="1">
      <alignment horizontal="center" vertical="center"/>
      <protection/>
    </xf>
    <xf numFmtId="37" fontId="16" fillId="39" borderId="84" xfId="61" applyFont="1" applyFill="1" applyBorder="1" applyAlignment="1" applyProtection="1">
      <alignment horizontal="center" vertical="center"/>
      <protection/>
    </xf>
    <xf numFmtId="37" fontId="16" fillId="39" borderId="85" xfId="61" applyFont="1" applyFill="1" applyBorder="1" applyAlignment="1" applyProtection="1">
      <alignment horizontal="center" vertical="center"/>
      <protection/>
    </xf>
    <xf numFmtId="37" fontId="40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202" xfId="61" applyFont="1" applyFill="1" applyBorder="1" applyAlignment="1">
      <alignment horizontal="center" vertical="center"/>
      <protection/>
    </xf>
    <xf numFmtId="0" fontId="10" fillId="39" borderId="203" xfId="56" applyFill="1" applyBorder="1" applyAlignment="1">
      <alignment horizontal="center" vertical="center"/>
      <protection/>
    </xf>
    <xf numFmtId="0" fontId="10" fillId="39" borderId="206" xfId="56" applyFill="1" applyBorder="1" applyAlignment="1">
      <alignment horizontal="center" vertical="center"/>
      <protection/>
    </xf>
    <xf numFmtId="37" fontId="17" fillId="39" borderId="69" xfId="61" applyFont="1" applyFill="1" applyBorder="1" applyAlignment="1">
      <alignment horizontal="center" vertical="center"/>
      <protection/>
    </xf>
    <xf numFmtId="0" fontId="15" fillId="39" borderId="80" xfId="56" applyFont="1" applyFill="1" applyBorder="1" applyAlignment="1">
      <alignment horizontal="center" vertical="center"/>
      <protection/>
    </xf>
    <xf numFmtId="37" fontId="19" fillId="39" borderId="82" xfId="61" applyFont="1" applyFill="1" applyBorder="1" applyAlignment="1">
      <alignment horizontal="center" vertical="center"/>
      <protection/>
    </xf>
    <xf numFmtId="37" fontId="19" fillId="39" borderId="84" xfId="61" applyFont="1" applyFill="1" applyBorder="1" applyAlignment="1">
      <alignment horizontal="center" vertical="center"/>
      <protection/>
    </xf>
    <xf numFmtId="37" fontId="19" fillId="39" borderId="85" xfId="61" applyFont="1" applyFill="1" applyBorder="1" applyAlignment="1">
      <alignment horizontal="center" vertical="center"/>
      <protection/>
    </xf>
    <xf numFmtId="37" fontId="19" fillId="39" borderId="16" xfId="61" applyFont="1" applyFill="1" applyBorder="1" applyAlignment="1">
      <alignment horizontal="center" vertical="center"/>
      <protection/>
    </xf>
    <xf numFmtId="37" fontId="19" fillId="39" borderId="0" xfId="61" applyFont="1" applyFill="1" applyBorder="1" applyAlignment="1">
      <alignment horizontal="center" vertical="center"/>
      <protection/>
    </xf>
    <xf numFmtId="37" fontId="19" fillId="39" borderId="15" xfId="61" applyFont="1" applyFill="1" applyBorder="1" applyAlignment="1">
      <alignment horizontal="center" vertical="center"/>
      <protection/>
    </xf>
    <xf numFmtId="37" fontId="133" fillId="0" borderId="16" xfId="61" applyFont="1" applyFill="1" applyBorder="1" applyAlignment="1" applyProtection="1">
      <alignment horizontal="center" vertical="center"/>
      <protection/>
    </xf>
    <xf numFmtId="37" fontId="143" fillId="0" borderId="16" xfId="61" applyFont="1" applyBorder="1">
      <alignment/>
      <protection/>
    </xf>
    <xf numFmtId="37" fontId="143" fillId="0" borderId="20" xfId="61" applyFont="1" applyBorder="1">
      <alignment/>
      <protection/>
    </xf>
    <xf numFmtId="37" fontId="13" fillId="39" borderId="16" xfId="61" applyFont="1" applyFill="1" applyBorder="1" applyAlignment="1">
      <alignment horizontal="center"/>
      <protection/>
    </xf>
    <xf numFmtId="37" fontId="13" fillId="39" borderId="15" xfId="61" applyFont="1" applyFill="1" applyBorder="1" applyAlignment="1">
      <alignment horizontal="center"/>
      <protection/>
    </xf>
    <xf numFmtId="37" fontId="13" fillId="39" borderId="82" xfId="61" applyFont="1" applyFill="1" applyBorder="1" applyAlignment="1">
      <alignment horizontal="center" vertical="center"/>
      <protection/>
    </xf>
    <xf numFmtId="37" fontId="14" fillId="39" borderId="13" xfId="61" applyFont="1" applyFill="1" applyBorder="1" applyAlignment="1">
      <alignment horizontal="center" vertical="center"/>
      <protection/>
    </xf>
    <xf numFmtId="37" fontId="13" fillId="39" borderId="83" xfId="61" applyFont="1" applyFill="1" applyBorder="1" applyAlignment="1">
      <alignment horizontal="center" vertical="center" wrapText="1"/>
      <protection/>
    </xf>
    <xf numFmtId="37" fontId="14" fillId="39" borderId="11" xfId="61" applyFont="1" applyFill="1" applyBorder="1" applyAlignment="1">
      <alignment horizontal="center" vertical="center" wrapText="1"/>
      <protection/>
    </xf>
    <xf numFmtId="37" fontId="39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85" xfId="61" applyFont="1" applyFill="1" applyBorder="1" applyAlignment="1">
      <alignment horizontal="center" vertical="center"/>
      <protection/>
    </xf>
    <xf numFmtId="37" fontId="16" fillId="39" borderId="15" xfId="61" applyFont="1" applyFill="1" applyBorder="1" applyAlignment="1">
      <alignment horizontal="center" vertical="center"/>
      <protection/>
    </xf>
    <xf numFmtId="49" fontId="13" fillId="34" borderId="235" xfId="64" applyNumberFormat="1" applyFont="1" applyFill="1" applyBorder="1" applyAlignment="1">
      <alignment horizontal="center" vertical="center" wrapText="1"/>
      <protection/>
    </xf>
    <xf numFmtId="0" fontId="13" fillId="34" borderId="236" xfId="64" applyNumberFormat="1" applyFont="1" applyFill="1" applyBorder="1" applyAlignment="1">
      <alignment horizontal="center" vertical="center" wrapText="1"/>
      <protection/>
    </xf>
    <xf numFmtId="0" fontId="13" fillId="34" borderId="237" xfId="64" applyNumberFormat="1" applyFont="1" applyFill="1" applyBorder="1" applyAlignment="1">
      <alignment horizontal="center" vertical="center" wrapText="1"/>
      <protection/>
    </xf>
    <xf numFmtId="1" fontId="12" fillId="34" borderId="238" xfId="64" applyNumberFormat="1" applyFont="1" applyFill="1" applyBorder="1" applyAlignment="1">
      <alignment horizontal="center" vertical="center" wrapText="1"/>
      <protection/>
    </xf>
    <xf numFmtId="1" fontId="12" fillId="34" borderId="239" xfId="64" applyNumberFormat="1" applyFont="1" applyFill="1" applyBorder="1" applyAlignment="1">
      <alignment horizontal="center" vertical="center" wrapText="1"/>
      <protection/>
    </xf>
    <xf numFmtId="1" fontId="12" fillId="34" borderId="240" xfId="64" applyNumberFormat="1" applyFont="1" applyFill="1" applyBorder="1" applyAlignment="1">
      <alignment horizontal="center" vertical="center" wrapText="1"/>
      <protection/>
    </xf>
    <xf numFmtId="49" fontId="5" fillId="34" borderId="176" xfId="64" applyNumberFormat="1" applyFont="1" applyFill="1" applyBorder="1" applyAlignment="1">
      <alignment horizontal="center" vertical="center" wrapText="1"/>
      <protection/>
    </xf>
    <xf numFmtId="49" fontId="5" fillId="34" borderId="241" xfId="64" applyNumberFormat="1" applyFont="1" applyFill="1" applyBorder="1" applyAlignment="1">
      <alignment horizontal="center" vertical="center" wrapText="1"/>
      <protection/>
    </xf>
    <xf numFmtId="49" fontId="5" fillId="34" borderId="177" xfId="64" applyNumberFormat="1" applyFont="1" applyFill="1" applyBorder="1" applyAlignment="1">
      <alignment horizontal="center" vertical="center" wrapText="1"/>
      <protection/>
    </xf>
    <xf numFmtId="49" fontId="5" fillId="34" borderId="242" xfId="64" applyNumberFormat="1" applyFont="1" applyFill="1" applyBorder="1" applyAlignment="1">
      <alignment horizontal="center" vertical="center" wrapText="1"/>
      <protection/>
    </xf>
    <xf numFmtId="49" fontId="13" fillId="34" borderId="236" xfId="64" applyNumberFormat="1" applyFont="1" applyFill="1" applyBorder="1" applyAlignment="1">
      <alignment horizontal="center" vertical="center" wrapText="1"/>
      <protection/>
    </xf>
    <xf numFmtId="49" fontId="13" fillId="34" borderId="237" xfId="64" applyNumberFormat="1" applyFont="1" applyFill="1" applyBorder="1" applyAlignment="1">
      <alignment horizontal="center" vertical="center" wrapText="1"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0" fontId="5" fillId="34" borderId="235" xfId="64" applyFont="1" applyFill="1" applyBorder="1" applyAlignment="1">
      <alignment horizontal="center"/>
      <protection/>
    </xf>
    <xf numFmtId="0" fontId="5" fillId="34" borderId="236" xfId="64" applyFont="1" applyFill="1" applyBorder="1" applyAlignment="1">
      <alignment horizontal="center"/>
      <protection/>
    </xf>
    <xf numFmtId="0" fontId="5" fillId="34" borderId="21" xfId="64" applyFont="1" applyFill="1" applyBorder="1" applyAlignment="1">
      <alignment horizontal="center"/>
      <protection/>
    </xf>
    <xf numFmtId="0" fontId="5" fillId="34" borderId="243" xfId="64" applyFont="1" applyFill="1" applyBorder="1" applyAlignment="1">
      <alignment horizontal="center"/>
      <protection/>
    </xf>
    <xf numFmtId="0" fontId="5" fillId="34" borderId="244" xfId="64" applyFont="1" applyFill="1" applyBorder="1" applyAlignment="1">
      <alignment horizontal="center"/>
      <protection/>
    </xf>
    <xf numFmtId="0" fontId="19" fillId="34" borderId="238" xfId="64" applyFont="1" applyFill="1" applyBorder="1" applyAlignment="1">
      <alignment horizontal="center" vertical="center"/>
      <protection/>
    </xf>
    <xf numFmtId="0" fontId="19" fillId="34" borderId="21" xfId="64" applyFont="1" applyFill="1" applyBorder="1" applyAlignment="1">
      <alignment horizontal="center" vertical="center"/>
      <protection/>
    </xf>
    <xf numFmtId="0" fontId="19" fillId="34" borderId="243" xfId="64" applyFont="1" applyFill="1" applyBorder="1" applyAlignment="1">
      <alignment horizontal="center" vertical="center"/>
      <protection/>
    </xf>
    <xf numFmtId="0" fontId="16" fillId="34" borderId="240" xfId="64" applyFont="1" applyFill="1" applyBorder="1" applyAlignment="1">
      <alignment horizontal="center" vertical="center"/>
      <protection/>
    </xf>
    <xf numFmtId="0" fontId="16" fillId="34" borderId="17" xfId="64" applyFont="1" applyFill="1" applyBorder="1" applyAlignment="1">
      <alignment horizontal="center" vertical="center"/>
      <protection/>
    </xf>
    <xf numFmtId="0" fontId="16" fillId="34" borderId="245" xfId="64" applyFont="1" applyFill="1" applyBorder="1" applyAlignment="1">
      <alignment horizontal="center" vertical="center"/>
      <protection/>
    </xf>
    <xf numFmtId="49" fontId="12" fillId="34" borderId="235" xfId="64" applyNumberFormat="1" applyFont="1" applyFill="1" applyBorder="1" applyAlignment="1">
      <alignment horizontal="center" vertical="center" wrapText="1"/>
      <protection/>
    </xf>
    <xf numFmtId="49" fontId="12" fillId="34" borderId="236" xfId="64" applyNumberFormat="1" applyFont="1" applyFill="1" applyBorder="1" applyAlignment="1">
      <alignment horizontal="center" vertical="center" wrapText="1"/>
      <protection/>
    </xf>
    <xf numFmtId="49" fontId="12" fillId="34" borderId="237" xfId="64" applyNumberFormat="1" applyFont="1" applyFill="1" applyBorder="1" applyAlignment="1">
      <alignment horizontal="center" vertical="center" wrapText="1"/>
      <protection/>
    </xf>
    <xf numFmtId="1" fontId="5" fillId="34" borderId="238" xfId="64" applyNumberFormat="1" applyFont="1" applyFill="1" applyBorder="1" applyAlignment="1">
      <alignment horizontal="center" vertical="center" wrapText="1"/>
      <protection/>
    </xf>
    <xf numFmtId="1" fontId="5" fillId="34" borderId="239" xfId="64" applyNumberFormat="1" applyFont="1" applyFill="1" applyBorder="1" applyAlignment="1">
      <alignment horizontal="center" vertical="center" wrapText="1"/>
      <protection/>
    </xf>
    <xf numFmtId="1" fontId="5" fillId="34" borderId="240" xfId="64" applyNumberFormat="1" applyFont="1" applyFill="1" applyBorder="1" applyAlignment="1">
      <alignment horizontal="center" vertical="center" wrapText="1"/>
      <protection/>
    </xf>
    <xf numFmtId="49" fontId="16" fillId="34" borderId="237" xfId="58" applyNumberFormat="1" applyFont="1" applyFill="1" applyBorder="1" applyAlignment="1">
      <alignment horizontal="center" vertical="center" wrapText="1"/>
      <protection/>
    </xf>
    <xf numFmtId="49" fontId="16" fillId="34" borderId="26" xfId="58" applyNumberFormat="1" applyFont="1" applyFill="1" applyBorder="1" applyAlignment="1">
      <alignment horizontal="center" vertical="center" wrapText="1"/>
      <protection/>
    </xf>
    <xf numFmtId="1" fontId="16" fillId="34" borderId="246" xfId="58" applyNumberFormat="1" applyFont="1" applyFill="1" applyBorder="1" applyAlignment="1">
      <alignment horizontal="center" vertical="center" wrapText="1"/>
      <protection/>
    </xf>
    <xf numFmtId="1" fontId="16" fillId="34" borderId="247" xfId="58" applyNumberFormat="1" applyFont="1" applyFill="1" applyBorder="1" applyAlignment="1">
      <alignment horizontal="center" vertical="center" wrapText="1"/>
      <protection/>
    </xf>
    <xf numFmtId="0" fontId="26" fillId="34" borderId="248" xfId="58" applyFont="1" applyFill="1" applyBorder="1" applyAlignment="1">
      <alignment horizontal="center" vertical="center" wrapText="1"/>
      <protection/>
    </xf>
    <xf numFmtId="0" fontId="17" fillId="34" borderId="226" xfId="58" applyFont="1" applyFill="1" applyBorder="1" applyAlignment="1">
      <alignment horizontal="center"/>
      <protection/>
    </xf>
    <xf numFmtId="0" fontId="17" fillId="34" borderId="249" xfId="58" applyFont="1" applyFill="1" applyBorder="1" applyAlignment="1">
      <alignment horizontal="center"/>
      <protection/>
    </xf>
    <xf numFmtId="0" fontId="17" fillId="34" borderId="230" xfId="58" applyFont="1" applyFill="1" applyBorder="1" applyAlignment="1">
      <alignment horizontal="center"/>
      <protection/>
    </xf>
    <xf numFmtId="0" fontId="17" fillId="34" borderId="250" xfId="58" applyFont="1" applyFill="1" applyBorder="1" applyAlignment="1">
      <alignment horizontal="center"/>
      <protection/>
    </xf>
    <xf numFmtId="0" fontId="17" fillId="34" borderId="251" xfId="58" applyFont="1" applyFill="1" applyBorder="1" applyAlignment="1">
      <alignment horizontal="center"/>
      <protection/>
    </xf>
    <xf numFmtId="49" fontId="16" fillId="34" borderId="252" xfId="58" applyNumberFormat="1" applyFont="1" applyFill="1" applyBorder="1" applyAlignment="1">
      <alignment horizontal="center" vertical="center" wrapText="1"/>
      <protection/>
    </xf>
    <xf numFmtId="0" fontId="27" fillId="0" borderId="253" xfId="58" applyFont="1" applyBorder="1" applyAlignment="1">
      <alignment horizontal="center" vertical="center" wrapText="1"/>
      <protection/>
    </xf>
    <xf numFmtId="49" fontId="16" fillId="34" borderId="28" xfId="58" applyNumberFormat="1" applyFont="1" applyFill="1" applyBorder="1" applyAlignment="1">
      <alignment horizontal="center" vertical="center" wrapText="1"/>
      <protection/>
    </xf>
    <xf numFmtId="49" fontId="16" fillId="34" borderId="254" xfId="58" applyNumberFormat="1" applyFont="1" applyFill="1" applyBorder="1" applyAlignment="1">
      <alignment horizontal="center" vertical="center" wrapText="1"/>
      <protection/>
    </xf>
    <xf numFmtId="0" fontId="19" fillId="34" borderId="82" xfId="58" applyFont="1" applyFill="1" applyBorder="1" applyAlignment="1">
      <alignment horizontal="center" vertical="center"/>
      <protection/>
    </xf>
    <xf numFmtId="0" fontId="19" fillId="34" borderId="84" xfId="58" applyFont="1" applyFill="1" applyBorder="1" applyAlignment="1">
      <alignment horizontal="center" vertical="center"/>
      <protection/>
    </xf>
    <xf numFmtId="0" fontId="19" fillId="34" borderId="85" xfId="58" applyFont="1" applyFill="1" applyBorder="1" applyAlignment="1">
      <alignment horizontal="center" vertical="center"/>
      <protection/>
    </xf>
    <xf numFmtId="1" fontId="13" fillId="34" borderId="255" xfId="58" applyNumberFormat="1" applyFont="1" applyFill="1" applyBorder="1" applyAlignment="1">
      <alignment horizontal="center" vertical="center" wrapText="1"/>
      <protection/>
    </xf>
    <xf numFmtId="0" fontId="14" fillId="34" borderId="256" xfId="58" applyFont="1" applyFill="1" applyBorder="1" applyAlignment="1">
      <alignment vertical="center"/>
      <protection/>
    </xf>
    <xf numFmtId="0" fontId="14" fillId="34" borderId="257" xfId="58" applyFont="1" applyFill="1" applyBorder="1" applyAlignment="1">
      <alignment vertical="center"/>
      <protection/>
    </xf>
    <xf numFmtId="0" fontId="14" fillId="34" borderId="258" xfId="58" applyFont="1" applyFill="1" applyBorder="1" applyAlignment="1">
      <alignment vertical="center"/>
      <protection/>
    </xf>
    <xf numFmtId="49" fontId="13" fillId="34" borderId="259" xfId="58" applyNumberFormat="1" applyFont="1" applyFill="1" applyBorder="1" applyAlignment="1">
      <alignment horizontal="center" vertical="center" wrapText="1"/>
      <protection/>
    </xf>
    <xf numFmtId="49" fontId="13" fillId="34" borderId="260" xfId="58" applyNumberFormat="1" applyFont="1" applyFill="1" applyBorder="1" applyAlignment="1">
      <alignment horizontal="center" vertical="center" wrapText="1"/>
      <protection/>
    </xf>
    <xf numFmtId="49" fontId="13" fillId="34" borderId="261" xfId="58" applyNumberFormat="1" applyFont="1" applyFill="1" applyBorder="1" applyAlignment="1">
      <alignment horizontal="center" vertical="center" wrapText="1"/>
      <protection/>
    </xf>
    <xf numFmtId="49" fontId="13" fillId="34" borderId="262" xfId="58" applyNumberFormat="1" applyFont="1" applyFill="1" applyBorder="1" applyAlignment="1">
      <alignment horizontal="center" vertical="center" wrapText="1"/>
      <protection/>
    </xf>
    <xf numFmtId="49" fontId="13" fillId="34" borderId="263" xfId="58" applyNumberFormat="1" applyFont="1" applyFill="1" applyBorder="1" applyAlignment="1">
      <alignment horizontal="center" vertical="center" wrapText="1"/>
      <protection/>
    </xf>
    <xf numFmtId="0" fontId="16" fillId="34" borderId="13" xfId="58" applyFont="1" applyFill="1" applyBorder="1" applyAlignment="1">
      <alignment horizontal="center" vertical="center"/>
      <protection/>
    </xf>
    <xf numFmtId="0" fontId="16" fillId="34" borderId="10" xfId="58" applyFont="1" applyFill="1" applyBorder="1" applyAlignment="1">
      <alignment horizontal="center" vertical="center"/>
      <protection/>
    </xf>
    <xf numFmtId="0" fontId="16" fillId="34" borderId="12" xfId="58" applyFont="1" applyFill="1" applyBorder="1" applyAlignment="1">
      <alignment horizontal="center" vertical="center"/>
      <protection/>
    </xf>
    <xf numFmtId="49" fontId="13" fillId="34" borderId="264" xfId="58" applyNumberFormat="1" applyFont="1" applyFill="1" applyBorder="1" applyAlignment="1">
      <alignment horizontal="center" vertical="center" wrapText="1"/>
      <protection/>
    </xf>
    <xf numFmtId="49" fontId="13" fillId="34" borderId="265" xfId="58" applyNumberFormat="1" applyFont="1" applyFill="1" applyBorder="1" applyAlignment="1">
      <alignment horizontal="center" vertical="center" wrapText="1"/>
      <protection/>
    </xf>
    <xf numFmtId="0" fontId="31" fillId="34" borderId="16" xfId="58" applyFont="1" applyFill="1" applyBorder="1" applyAlignment="1">
      <alignment horizontal="center" vertical="center"/>
      <protection/>
    </xf>
    <xf numFmtId="0" fontId="31" fillId="34" borderId="0" xfId="58" applyFont="1" applyFill="1" applyBorder="1" applyAlignment="1">
      <alignment horizontal="center" vertical="center"/>
      <protection/>
    </xf>
    <xf numFmtId="0" fontId="31" fillId="34" borderId="15" xfId="58" applyFont="1" applyFill="1" applyBorder="1" applyAlignment="1">
      <alignment horizontal="center" vertical="center"/>
      <protection/>
    </xf>
    <xf numFmtId="1" fontId="13" fillId="34" borderId="238" xfId="64" applyNumberFormat="1" applyFont="1" applyFill="1" applyBorder="1" applyAlignment="1">
      <alignment horizontal="center" vertical="center" wrapText="1"/>
      <protection/>
    </xf>
    <xf numFmtId="1" fontId="13" fillId="34" borderId="239" xfId="64" applyNumberFormat="1" applyFont="1" applyFill="1" applyBorder="1" applyAlignment="1">
      <alignment horizontal="center" vertical="center" wrapText="1"/>
      <protection/>
    </xf>
    <xf numFmtId="1" fontId="13" fillId="34" borderId="240" xfId="64" applyNumberFormat="1" applyFont="1" applyFill="1" applyBorder="1" applyAlignment="1">
      <alignment horizontal="center" vertical="center" wrapText="1"/>
      <protection/>
    </xf>
    <xf numFmtId="0" fontId="31" fillId="34" borderId="20" xfId="65" applyFont="1" applyFill="1" applyBorder="1" applyAlignment="1">
      <alignment horizontal="center" vertical="center"/>
      <protection/>
    </xf>
    <xf numFmtId="0" fontId="31" fillId="34" borderId="17" xfId="65" applyFont="1" applyFill="1" applyBorder="1" applyAlignment="1">
      <alignment horizontal="center" vertical="center"/>
      <protection/>
    </xf>
    <xf numFmtId="0" fontId="31" fillId="34" borderId="19" xfId="65" applyFont="1" applyFill="1" applyBorder="1" applyAlignment="1">
      <alignment horizontal="center" vertical="center"/>
      <protection/>
    </xf>
    <xf numFmtId="0" fontId="12" fillId="34" borderId="235" xfId="64" applyFont="1" applyFill="1" applyBorder="1" applyAlignment="1">
      <alignment horizontal="center"/>
      <protection/>
    </xf>
    <xf numFmtId="0" fontId="12" fillId="34" borderId="236" xfId="64" applyFont="1" applyFill="1" applyBorder="1" applyAlignment="1">
      <alignment horizontal="center"/>
      <protection/>
    </xf>
    <xf numFmtId="0" fontId="12" fillId="34" borderId="21" xfId="64" applyFont="1" applyFill="1" applyBorder="1" applyAlignment="1">
      <alignment horizontal="center"/>
      <protection/>
    </xf>
    <xf numFmtId="0" fontId="12" fillId="34" borderId="243" xfId="64" applyFont="1" applyFill="1" applyBorder="1" applyAlignment="1">
      <alignment horizontal="center"/>
      <protection/>
    </xf>
    <xf numFmtId="0" fontId="12" fillId="34" borderId="244" xfId="64" applyFont="1" applyFill="1" applyBorder="1" applyAlignment="1">
      <alignment horizontal="center"/>
      <protection/>
    </xf>
    <xf numFmtId="0" fontId="31" fillId="34" borderId="82" xfId="65" applyFont="1" applyFill="1" applyBorder="1" applyAlignment="1">
      <alignment horizontal="center" vertical="center"/>
      <protection/>
    </xf>
    <xf numFmtId="0" fontId="31" fillId="34" borderId="84" xfId="65" applyFont="1" applyFill="1" applyBorder="1" applyAlignment="1">
      <alignment horizontal="center" vertical="center"/>
      <protection/>
    </xf>
    <xf numFmtId="0" fontId="31" fillId="34" borderId="85" xfId="65" applyFont="1" applyFill="1" applyBorder="1" applyAlignment="1">
      <alignment horizontal="center" vertical="center"/>
      <protection/>
    </xf>
    <xf numFmtId="1" fontId="13" fillId="34" borderId="24" xfId="64" applyNumberFormat="1" applyFont="1" applyFill="1" applyBorder="1" applyAlignment="1">
      <alignment horizontal="center" vertical="center" wrapText="1"/>
      <protection/>
    </xf>
    <xf numFmtId="1" fontId="13" fillId="34" borderId="16" xfId="64" applyNumberFormat="1" applyFont="1" applyFill="1" applyBorder="1" applyAlignment="1">
      <alignment horizontal="center" vertical="center" wrapText="1"/>
      <protection/>
    </xf>
    <xf numFmtId="1" fontId="13" fillId="34" borderId="20" xfId="64" applyNumberFormat="1" applyFont="1" applyFill="1" applyBorder="1" applyAlignment="1">
      <alignment horizontal="center" vertical="center" wrapText="1"/>
      <protection/>
    </xf>
    <xf numFmtId="0" fontId="13" fillId="34" borderId="235" xfId="64" applyFont="1" applyFill="1" applyBorder="1" applyAlignment="1">
      <alignment horizontal="center" vertical="center"/>
      <protection/>
    </xf>
    <xf numFmtId="0" fontId="13" fillId="34" borderId="236" xfId="64" applyFont="1" applyFill="1" applyBorder="1" applyAlignment="1">
      <alignment horizontal="center" vertical="center"/>
      <protection/>
    </xf>
    <xf numFmtId="0" fontId="13" fillId="34" borderId="21" xfId="64" applyFont="1" applyFill="1" applyBorder="1" applyAlignment="1">
      <alignment horizontal="center" vertical="center"/>
      <protection/>
    </xf>
    <xf numFmtId="0" fontId="13" fillId="34" borderId="243" xfId="64" applyFont="1" applyFill="1" applyBorder="1" applyAlignment="1">
      <alignment horizontal="center" vertical="center"/>
      <protection/>
    </xf>
    <xf numFmtId="0" fontId="13" fillId="34" borderId="244" xfId="64" applyFont="1" applyFill="1" applyBorder="1" applyAlignment="1">
      <alignment horizontal="center" vertical="center"/>
      <protection/>
    </xf>
    <xf numFmtId="49" fontId="13" fillId="34" borderId="42" xfId="58" applyNumberFormat="1" applyFont="1" applyFill="1" applyBorder="1" applyAlignment="1">
      <alignment horizontal="center" vertical="center" wrapText="1"/>
      <protection/>
    </xf>
    <xf numFmtId="49" fontId="13" fillId="34" borderId="266" xfId="58" applyNumberFormat="1" applyFont="1" applyFill="1" applyBorder="1" applyAlignment="1">
      <alignment horizontal="center" vertical="center" wrapText="1"/>
      <protection/>
    </xf>
    <xf numFmtId="1" fontId="12" fillId="34" borderId="58" xfId="58" applyNumberFormat="1" applyFont="1" applyFill="1" applyBorder="1" applyAlignment="1">
      <alignment horizontal="center" vertical="center" wrapText="1"/>
      <protection/>
    </xf>
    <xf numFmtId="1" fontId="12" fillId="34" borderId="73" xfId="58" applyNumberFormat="1" applyFont="1" applyFill="1" applyBorder="1" applyAlignment="1">
      <alignment horizontal="center" vertical="center" wrapText="1"/>
      <protection/>
    </xf>
    <xf numFmtId="0" fontId="6" fillId="34" borderId="29" xfId="58" applyFont="1" applyFill="1" applyBorder="1" applyAlignment="1">
      <alignment horizontal="center" vertical="center" wrapText="1"/>
      <protection/>
    </xf>
    <xf numFmtId="1" fontId="12" fillId="34" borderId="43" xfId="58" applyNumberFormat="1" applyFont="1" applyFill="1" applyBorder="1" applyAlignment="1">
      <alignment horizontal="center" vertical="center" wrapText="1"/>
      <protection/>
    </xf>
    <xf numFmtId="1" fontId="12" fillId="34" borderId="54" xfId="58" applyNumberFormat="1" applyFont="1" applyFill="1" applyBorder="1" applyAlignment="1">
      <alignment horizontal="center" vertical="center" wrapText="1"/>
      <protection/>
    </xf>
    <xf numFmtId="0" fontId="6" fillId="34" borderId="267" xfId="58" applyFont="1" applyFill="1" applyBorder="1" applyAlignment="1">
      <alignment horizontal="center" vertical="center" wrapText="1"/>
      <protection/>
    </xf>
    <xf numFmtId="0" fontId="13" fillId="34" borderId="226" xfId="58" applyFont="1" applyFill="1" applyBorder="1" applyAlignment="1">
      <alignment horizontal="center"/>
      <protection/>
    </xf>
    <xf numFmtId="0" fontId="13" fillId="34" borderId="249" xfId="58" applyFont="1" applyFill="1" applyBorder="1" applyAlignment="1">
      <alignment horizontal="center"/>
      <protection/>
    </xf>
    <xf numFmtId="0" fontId="13" fillId="34" borderId="230" xfId="58" applyFont="1" applyFill="1" applyBorder="1" applyAlignment="1">
      <alignment horizontal="center"/>
      <protection/>
    </xf>
    <xf numFmtId="0" fontId="13" fillId="34" borderId="229" xfId="58" applyFont="1" applyFill="1" applyBorder="1" applyAlignment="1">
      <alignment horizontal="center"/>
      <protection/>
    </xf>
    <xf numFmtId="0" fontId="13" fillId="34" borderId="250" xfId="58" applyFont="1" applyFill="1" applyBorder="1" applyAlignment="1">
      <alignment horizontal="center"/>
      <protection/>
    </xf>
    <xf numFmtId="49" fontId="16" fillId="34" borderId="268" xfId="58" applyNumberFormat="1" applyFont="1" applyFill="1" applyBorder="1" applyAlignment="1">
      <alignment horizontal="center" vertical="center" wrapText="1"/>
      <protection/>
    </xf>
    <xf numFmtId="0" fontId="27" fillId="0" borderId="269" xfId="58" applyFont="1" applyBorder="1" applyAlignment="1">
      <alignment horizontal="center" vertical="center" wrapText="1"/>
      <protection/>
    </xf>
    <xf numFmtId="0" fontId="31" fillId="34" borderId="82" xfId="58" applyFont="1" applyFill="1" applyBorder="1" applyAlignment="1">
      <alignment horizontal="center" vertical="center"/>
      <protection/>
    </xf>
    <xf numFmtId="0" fontId="31" fillId="34" borderId="84" xfId="58" applyFont="1" applyFill="1" applyBorder="1" applyAlignment="1">
      <alignment horizontal="center" vertical="center"/>
      <protection/>
    </xf>
    <xf numFmtId="0" fontId="31" fillId="34" borderId="85" xfId="58" applyFont="1" applyFill="1" applyBorder="1" applyAlignment="1">
      <alignment horizontal="center" vertical="center"/>
      <protection/>
    </xf>
    <xf numFmtId="1" fontId="13" fillId="34" borderId="39" xfId="58" applyNumberFormat="1" applyFont="1" applyFill="1" applyBorder="1" applyAlignment="1">
      <alignment horizontal="center" vertical="center" wrapText="1"/>
      <protection/>
    </xf>
    <xf numFmtId="1" fontId="13" fillId="34" borderId="49" xfId="58" applyNumberFormat="1" applyFont="1" applyFill="1" applyBorder="1" applyAlignment="1">
      <alignment horizontal="center" vertical="center" wrapText="1"/>
      <protection/>
    </xf>
    <xf numFmtId="0" fontId="14" fillId="34" borderId="200" xfId="58" applyFont="1" applyFill="1" applyBorder="1" applyAlignment="1">
      <alignment horizontal="center" vertical="center" wrapText="1"/>
      <protection/>
    </xf>
    <xf numFmtId="49" fontId="13" fillId="34" borderId="270" xfId="58" applyNumberFormat="1" applyFont="1" applyFill="1" applyBorder="1" applyAlignment="1">
      <alignment horizontal="center" vertical="center" wrapText="1"/>
      <protection/>
    </xf>
    <xf numFmtId="49" fontId="13" fillId="34" borderId="271" xfId="58" applyNumberFormat="1" applyFont="1" applyFill="1" applyBorder="1" applyAlignment="1">
      <alignment horizontal="center" vertical="center" wrapText="1"/>
      <protection/>
    </xf>
    <xf numFmtId="49" fontId="13" fillId="34" borderId="272" xfId="58" applyNumberFormat="1" applyFont="1" applyFill="1" applyBorder="1" applyAlignment="1">
      <alignment horizontal="center" vertical="center" wrapText="1"/>
      <protection/>
    </xf>
    <xf numFmtId="0" fontId="16" fillId="34" borderId="16" xfId="58" applyFont="1" applyFill="1" applyBorder="1" applyAlignment="1">
      <alignment horizontal="center" vertical="center"/>
      <protection/>
    </xf>
    <xf numFmtId="0" fontId="16" fillId="34" borderId="0" xfId="58" applyFont="1" applyFill="1" applyBorder="1" applyAlignment="1">
      <alignment horizontal="center" vertical="center"/>
      <protection/>
    </xf>
    <xf numFmtId="0" fontId="16" fillId="34" borderId="15" xfId="58" applyFont="1" applyFill="1" applyBorder="1" applyAlignment="1">
      <alignment horizontal="center" vertical="center"/>
      <protection/>
    </xf>
    <xf numFmtId="49" fontId="16" fillId="34" borderId="42" xfId="58" applyNumberFormat="1" applyFont="1" applyFill="1" applyBorder="1" applyAlignment="1">
      <alignment horizontal="center" vertical="center" wrapText="1"/>
      <protection/>
    </xf>
    <xf numFmtId="49" fontId="16" fillId="34" borderId="266" xfId="58" applyNumberFormat="1" applyFont="1" applyFill="1" applyBorder="1" applyAlignment="1">
      <alignment horizontal="center" vertical="center" wrapText="1"/>
      <protection/>
    </xf>
    <xf numFmtId="1" fontId="17" fillId="34" borderId="255" xfId="58" applyNumberFormat="1" applyFont="1" applyFill="1" applyBorder="1" applyAlignment="1">
      <alignment horizontal="center" vertical="center" wrapText="1"/>
      <protection/>
    </xf>
    <xf numFmtId="0" fontId="28" fillId="34" borderId="256" xfId="58" applyFont="1" applyFill="1" applyBorder="1" applyAlignment="1">
      <alignment vertical="center"/>
      <protection/>
    </xf>
    <xf numFmtId="0" fontId="28" fillId="34" borderId="257" xfId="58" applyFont="1" applyFill="1" applyBorder="1" applyAlignment="1">
      <alignment vertical="center"/>
      <protection/>
    </xf>
    <xf numFmtId="0" fontId="28" fillId="34" borderId="258" xfId="58" applyFont="1" applyFill="1" applyBorder="1" applyAlignment="1">
      <alignment vertical="center"/>
      <protection/>
    </xf>
    <xf numFmtId="49" fontId="16" fillId="34" borderId="273" xfId="58" applyNumberFormat="1" applyFont="1" applyFill="1" applyBorder="1" applyAlignment="1">
      <alignment horizontal="center" vertical="center" wrapText="1"/>
      <protection/>
    </xf>
    <xf numFmtId="1" fontId="16" fillId="34" borderId="255" xfId="58" applyNumberFormat="1" applyFont="1" applyFill="1" applyBorder="1" applyAlignment="1">
      <alignment horizontal="center" vertical="center" wrapText="1"/>
      <protection/>
    </xf>
    <xf numFmtId="0" fontId="26" fillId="34" borderId="256" xfId="58" applyFont="1" applyFill="1" applyBorder="1" applyAlignment="1">
      <alignment vertical="center"/>
      <protection/>
    </xf>
    <xf numFmtId="0" fontId="26" fillId="34" borderId="257" xfId="58" applyFont="1" applyFill="1" applyBorder="1" applyAlignment="1">
      <alignment vertical="center"/>
      <protection/>
    </xf>
    <xf numFmtId="0" fontId="26" fillId="34" borderId="258" xfId="58" applyFont="1" applyFill="1" applyBorder="1" applyAlignment="1">
      <alignment vertical="center"/>
      <protection/>
    </xf>
    <xf numFmtId="49" fontId="16" fillId="34" borderId="274" xfId="58" applyNumberFormat="1" applyFont="1" applyFill="1" applyBorder="1" applyAlignment="1">
      <alignment horizontal="center" vertical="center" wrapText="1"/>
      <protection/>
    </xf>
    <xf numFmtId="49" fontId="16" fillId="34" borderId="236" xfId="58" applyNumberFormat="1" applyFont="1" applyFill="1" applyBorder="1" applyAlignment="1">
      <alignment horizontal="center" vertical="center" wrapText="1"/>
      <protection/>
    </xf>
    <xf numFmtId="49" fontId="16" fillId="34" borderId="244" xfId="58" applyNumberFormat="1" applyFont="1" applyFill="1" applyBorder="1" applyAlignment="1">
      <alignment horizontal="center" vertical="center" wrapText="1"/>
      <protection/>
    </xf>
    <xf numFmtId="1" fontId="16" fillId="34" borderId="275" xfId="58" applyNumberFormat="1" applyFont="1" applyFill="1" applyBorder="1" applyAlignment="1">
      <alignment horizontal="center" vertical="center" wrapText="1"/>
      <protection/>
    </xf>
    <xf numFmtId="1" fontId="16" fillId="34" borderId="276" xfId="58" applyNumberFormat="1" applyFont="1" applyFill="1" applyBorder="1" applyAlignment="1">
      <alignment horizontal="center" vertical="center" wrapText="1"/>
      <protection/>
    </xf>
    <xf numFmtId="49" fontId="16" fillId="34" borderId="235" xfId="58" applyNumberFormat="1" applyFont="1" applyFill="1" applyBorder="1" applyAlignment="1">
      <alignment horizontal="center" vertical="center" wrapText="1"/>
      <protection/>
    </xf>
    <xf numFmtId="49" fontId="13" fillId="34" borderId="277" xfId="58" applyNumberFormat="1" applyFont="1" applyFill="1" applyBorder="1" applyAlignment="1">
      <alignment horizontal="center" vertical="center" wrapText="1"/>
      <protection/>
    </xf>
    <xf numFmtId="49" fontId="16" fillId="34" borderId="253" xfId="58" applyNumberFormat="1" applyFont="1" applyFill="1" applyBorder="1" applyAlignment="1">
      <alignment horizontal="center" vertical="center" wrapText="1"/>
      <protection/>
    </xf>
    <xf numFmtId="1" fontId="16" fillId="34" borderId="278" xfId="58" applyNumberFormat="1" applyFont="1" applyFill="1" applyBorder="1" applyAlignment="1">
      <alignment horizontal="center" vertical="center" wrapText="1"/>
      <protection/>
    </xf>
    <xf numFmtId="1" fontId="16" fillId="34" borderId="55" xfId="58" applyNumberFormat="1" applyFont="1" applyFill="1" applyBorder="1" applyAlignment="1">
      <alignment horizontal="center" vertical="center" wrapText="1"/>
      <protection/>
    </xf>
    <xf numFmtId="1" fontId="16" fillId="34" borderId="279" xfId="58" applyNumberFormat="1" applyFont="1" applyFill="1" applyBorder="1" applyAlignment="1">
      <alignment horizontal="center" vertical="center" wrapText="1"/>
      <protection/>
    </xf>
    <xf numFmtId="0" fontId="17" fillId="34" borderId="280" xfId="58" applyFont="1" applyFill="1" applyBorder="1" applyAlignment="1">
      <alignment horizontal="center"/>
      <protection/>
    </xf>
    <xf numFmtId="0" fontId="17" fillId="34" borderId="227" xfId="58" applyFont="1" applyFill="1" applyBorder="1" applyAlignment="1">
      <alignment horizontal="center"/>
      <protection/>
    </xf>
    <xf numFmtId="0" fontId="17" fillId="34" borderId="281" xfId="58" applyFont="1" applyFill="1" applyBorder="1" applyAlignment="1">
      <alignment horizontal="center"/>
      <protection/>
    </xf>
    <xf numFmtId="0" fontId="17" fillId="34" borderId="282" xfId="58" applyFont="1" applyFill="1" applyBorder="1" applyAlignment="1">
      <alignment horizontal="center"/>
      <protection/>
    </xf>
    <xf numFmtId="0" fontId="92" fillId="14" borderId="283" xfId="46" applyFont="1" applyFill="1" applyBorder="1" applyAlignment="1" applyProtection="1">
      <alignment horizontal="left" inden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2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J12" sqref="J12"/>
    </sheetView>
  </sheetViews>
  <sheetFormatPr defaultColWidth="11.421875" defaultRowHeight="15"/>
  <cols>
    <col min="1" max="1" width="1.8515625" style="167" customWidth="1"/>
    <col min="2" max="2" width="14.421875" style="167" customWidth="1"/>
    <col min="3" max="3" width="67.421875" style="167" customWidth="1"/>
    <col min="4" max="4" width="2.140625" style="167" customWidth="1"/>
    <col min="5" max="16384" width="11.421875" style="167" customWidth="1"/>
  </cols>
  <sheetData>
    <row r="1" ht="2.25" customHeight="1" thickBot="1">
      <c r="B1" s="166"/>
    </row>
    <row r="2" spans="2:3" ht="11.25" customHeight="1" thickTop="1">
      <c r="B2" s="424"/>
      <c r="C2" s="425"/>
    </row>
    <row r="3" spans="2:3" ht="21.75" customHeight="1">
      <c r="B3" s="426" t="s">
        <v>66</v>
      </c>
      <c r="C3" s="427"/>
    </row>
    <row r="4" spans="2:3" ht="18" customHeight="1">
      <c r="B4" s="428" t="s">
        <v>67</v>
      </c>
      <c r="C4" s="427"/>
    </row>
    <row r="5" spans="2:3" ht="18" customHeight="1">
      <c r="B5" s="429" t="s">
        <v>68</v>
      </c>
      <c r="C5" s="427"/>
    </row>
    <row r="6" spans="2:3" ht="9" customHeight="1">
      <c r="B6" s="426"/>
      <c r="C6" s="427"/>
    </row>
    <row r="7" spans="2:3" ht="3" customHeight="1">
      <c r="B7" s="430"/>
      <c r="C7" s="431"/>
    </row>
    <row r="8" spans="2:5" ht="24">
      <c r="B8" s="567" t="s">
        <v>148</v>
      </c>
      <c r="C8" s="568"/>
      <c r="E8" s="168"/>
    </row>
    <row r="9" spans="2:5" ht="23.25">
      <c r="B9" s="569" t="s">
        <v>35</v>
      </c>
      <c r="C9" s="570"/>
      <c r="E9" s="168"/>
    </row>
    <row r="10" spans="2:3" ht="18.75" customHeight="1">
      <c r="B10" s="571" t="s">
        <v>69</v>
      </c>
      <c r="C10" s="572"/>
    </row>
    <row r="11" spans="2:3" ht="4.5" customHeight="1" thickBot="1">
      <c r="B11" s="432"/>
      <c r="C11" s="433"/>
    </row>
    <row r="12" spans="2:3" ht="19.5" customHeight="1" thickBot="1" thickTop="1">
      <c r="B12" s="439" t="s">
        <v>513</v>
      </c>
      <c r="C12" s="746" t="s">
        <v>512</v>
      </c>
    </row>
    <row r="13" spans="2:3" ht="19.5" customHeight="1" thickTop="1">
      <c r="B13" s="169" t="s">
        <v>70</v>
      </c>
      <c r="C13" s="170" t="s">
        <v>71</v>
      </c>
    </row>
    <row r="14" spans="2:3" ht="19.5" customHeight="1">
      <c r="B14" s="434" t="s">
        <v>72</v>
      </c>
      <c r="C14" s="435" t="s">
        <v>73</v>
      </c>
    </row>
    <row r="15" spans="2:3" ht="19.5" customHeight="1">
      <c r="B15" s="171" t="s">
        <v>74</v>
      </c>
      <c r="C15" s="172" t="s">
        <v>75</v>
      </c>
    </row>
    <row r="16" spans="2:3" ht="19.5" customHeight="1">
      <c r="B16" s="434" t="s">
        <v>76</v>
      </c>
      <c r="C16" s="435" t="s">
        <v>77</v>
      </c>
    </row>
    <row r="17" spans="2:3" ht="19.5" customHeight="1">
      <c r="B17" s="171" t="s">
        <v>78</v>
      </c>
      <c r="C17" s="172" t="s">
        <v>79</v>
      </c>
    </row>
    <row r="18" spans="2:3" ht="19.5" customHeight="1">
      <c r="B18" s="434" t="s">
        <v>80</v>
      </c>
      <c r="C18" s="435" t="s">
        <v>81</v>
      </c>
    </row>
    <row r="19" spans="2:3" ht="19.5" customHeight="1">
      <c r="B19" s="171" t="s">
        <v>82</v>
      </c>
      <c r="C19" s="172" t="s">
        <v>83</v>
      </c>
    </row>
    <row r="20" spans="2:3" ht="19.5" customHeight="1">
      <c r="B20" s="434" t="s">
        <v>84</v>
      </c>
      <c r="C20" s="435" t="s">
        <v>85</v>
      </c>
    </row>
    <row r="21" spans="2:3" ht="19.5" customHeight="1">
      <c r="B21" s="171" t="s">
        <v>86</v>
      </c>
      <c r="C21" s="172" t="s">
        <v>87</v>
      </c>
    </row>
    <row r="22" spans="2:3" ht="19.5" customHeight="1">
      <c r="B22" s="434" t="s">
        <v>88</v>
      </c>
      <c r="C22" s="435" t="s">
        <v>89</v>
      </c>
    </row>
    <row r="23" spans="2:3" ht="20.25" customHeight="1">
      <c r="B23" s="171" t="s">
        <v>90</v>
      </c>
      <c r="C23" s="172" t="s">
        <v>91</v>
      </c>
    </row>
    <row r="24" spans="2:3" ht="20.25" customHeight="1">
      <c r="B24" s="434" t="s">
        <v>92</v>
      </c>
      <c r="C24" s="435" t="s">
        <v>93</v>
      </c>
    </row>
    <row r="25" spans="2:3" ht="20.25" customHeight="1">
      <c r="B25" s="171" t="s">
        <v>94</v>
      </c>
      <c r="C25" s="173" t="s">
        <v>95</v>
      </c>
    </row>
    <row r="26" spans="2:3" ht="20.25" customHeight="1">
      <c r="B26" s="434" t="s">
        <v>96</v>
      </c>
      <c r="C26" s="436" t="s">
        <v>97</v>
      </c>
    </row>
    <row r="27" spans="2:4" ht="20.25" customHeight="1">
      <c r="B27" s="171" t="s">
        <v>107</v>
      </c>
      <c r="C27" s="172" t="s">
        <v>117</v>
      </c>
      <c r="D27" s="195"/>
    </row>
    <row r="28" spans="2:4" ht="20.25" customHeight="1">
      <c r="B28" s="434" t="s">
        <v>108</v>
      </c>
      <c r="C28" s="435" t="s">
        <v>118</v>
      </c>
      <c r="D28" s="195"/>
    </row>
    <row r="29" spans="2:4" ht="20.25" customHeight="1">
      <c r="B29" s="171" t="s">
        <v>109</v>
      </c>
      <c r="C29" s="173" t="s">
        <v>119</v>
      </c>
      <c r="D29" s="195"/>
    </row>
    <row r="30" spans="2:4" ht="20.25" customHeight="1" thickBot="1">
      <c r="B30" s="437" t="s">
        <v>110</v>
      </c>
      <c r="C30" s="438" t="s">
        <v>120</v>
      </c>
      <c r="D30" s="195"/>
    </row>
    <row r="31" s="237" customFormat="1" ht="15" customHeight="1" thickTop="1"/>
    <row r="32" s="237" customFormat="1" ht="13.5">
      <c r="B32" s="238"/>
    </row>
    <row r="33" s="237" customFormat="1" ht="12.75"/>
    <row r="34" s="237" customFormat="1" ht="12.75"/>
    <row r="35" spans="1:3" ht="13.5">
      <c r="A35" s="188"/>
      <c r="B35" s="189" t="s">
        <v>124</v>
      </c>
      <c r="C35" s="188"/>
    </row>
    <row r="36" spans="1:3" ht="12.75">
      <c r="A36" s="188"/>
      <c r="B36" s="188" t="s">
        <v>125</v>
      </c>
      <c r="C36" s="188"/>
    </row>
    <row r="37" spans="1:3" ht="12.75">
      <c r="A37" s="188"/>
      <c r="B37" s="188"/>
      <c r="C37" s="188"/>
    </row>
    <row r="38" spans="1:3" ht="13.5">
      <c r="A38" s="188"/>
      <c r="B38" s="189" t="s">
        <v>126</v>
      </c>
      <c r="C38" s="188"/>
    </row>
    <row r="39" spans="1:3" ht="12.75">
      <c r="A39" s="188"/>
      <c r="B39" s="188" t="s">
        <v>127</v>
      </c>
      <c r="C39" s="188"/>
    </row>
    <row r="40" spans="1:3" ht="12.75">
      <c r="A40" s="188"/>
      <c r="B40" s="188"/>
      <c r="C40" s="188"/>
    </row>
    <row r="41" spans="1:3" ht="15">
      <c r="A41" s="188"/>
      <c r="B41" s="190" t="s">
        <v>98</v>
      </c>
      <c r="C41" s="188"/>
    </row>
    <row r="42" spans="1:3" ht="13.5">
      <c r="A42" s="188"/>
      <c r="B42" s="189" t="s">
        <v>128</v>
      </c>
      <c r="C42" s="188"/>
    </row>
    <row r="43" spans="1:3" ht="13.5">
      <c r="A43" s="188"/>
      <c r="B43" s="191" t="s">
        <v>99</v>
      </c>
      <c r="C43" s="188"/>
    </row>
    <row r="44" spans="1:3" ht="12.75">
      <c r="A44" s="188"/>
      <c r="B44" s="192" t="s">
        <v>100</v>
      </c>
      <c r="C44" s="188"/>
    </row>
    <row r="45" spans="1:3" ht="12.75">
      <c r="A45" s="188"/>
      <c r="B45" s="188"/>
      <c r="C45" s="188"/>
    </row>
    <row r="46" spans="1:3" ht="12.75">
      <c r="A46" s="188"/>
      <c r="B46" s="188"/>
      <c r="C46" s="188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Conceptos!A1" display="Conceptos importantes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2"/>
  <sheetViews>
    <sheetView showGridLines="0" zoomScale="88" zoomScaleNormal="88" zoomScalePageLayoutView="0" workbookViewId="0" topLeftCell="A19">
      <selection activeCell="Q48" sqref="Q48"/>
    </sheetView>
  </sheetViews>
  <sheetFormatPr defaultColWidth="9.140625" defaultRowHeight="15"/>
  <cols>
    <col min="1" max="1" width="15.8515625" style="83" customWidth="1"/>
    <col min="2" max="2" width="9.8515625" style="83" customWidth="1"/>
    <col min="3" max="3" width="12.00390625" style="83" customWidth="1"/>
    <col min="4" max="4" width="9.140625" style="83" bestFit="1" customWidth="1"/>
    <col min="5" max="5" width="9.7109375" style="83" bestFit="1" customWidth="1"/>
    <col min="6" max="6" width="9.7109375" style="83" customWidth="1"/>
    <col min="7" max="7" width="11.7109375" style="83" customWidth="1"/>
    <col min="8" max="8" width="9.140625" style="83" bestFit="1" customWidth="1"/>
    <col min="9" max="9" width="9.7109375" style="83" bestFit="1" customWidth="1"/>
    <col min="10" max="10" width="10.421875" style="83" customWidth="1"/>
    <col min="11" max="11" width="12.00390625" style="83" customWidth="1"/>
    <col min="12" max="12" width="9.421875" style="83" bestFit="1" customWidth="1"/>
    <col min="13" max="13" width="9.7109375" style="83" bestFit="1" customWidth="1"/>
    <col min="14" max="14" width="9.7109375" style="83" customWidth="1"/>
    <col min="15" max="15" width="11.57421875" style="83" customWidth="1"/>
    <col min="16" max="16" width="9.421875" style="83" bestFit="1" customWidth="1"/>
    <col min="17" max="17" width="10.28125" style="83" customWidth="1"/>
    <col min="18" max="16384" width="9.140625" style="83" customWidth="1"/>
  </cols>
  <sheetData>
    <row r="1" spans="16:17" ht="16.5">
      <c r="P1" s="619" t="s">
        <v>26</v>
      </c>
      <c r="Q1" s="619"/>
    </row>
    <row r="2" ht="3.75" customHeight="1" thickBot="1"/>
    <row r="3" spans="1:17" ht="24" customHeight="1" thickTop="1">
      <c r="A3" s="682" t="s">
        <v>46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4"/>
    </row>
    <row r="4" spans="1:17" ht="23.25" customHeight="1" thickBot="1">
      <c r="A4" s="674" t="s">
        <v>35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6"/>
    </row>
    <row r="5" spans="1:17" s="87" customFormat="1" ht="20.25" customHeight="1" thickBot="1">
      <c r="A5" s="685" t="s">
        <v>129</v>
      </c>
      <c r="B5" s="688" t="s">
        <v>33</v>
      </c>
      <c r="C5" s="689"/>
      <c r="D5" s="689"/>
      <c r="E5" s="689"/>
      <c r="F5" s="690"/>
      <c r="G5" s="690"/>
      <c r="H5" s="690"/>
      <c r="I5" s="691"/>
      <c r="J5" s="689" t="s">
        <v>32</v>
      </c>
      <c r="K5" s="689"/>
      <c r="L5" s="689"/>
      <c r="M5" s="689"/>
      <c r="N5" s="689"/>
      <c r="O5" s="689"/>
      <c r="P5" s="689"/>
      <c r="Q5" s="692"/>
    </row>
    <row r="6" spans="1:17" s="234" customFormat="1" ht="28.5" customHeight="1" thickBot="1">
      <c r="A6" s="686"/>
      <c r="B6" s="607" t="s">
        <v>153</v>
      </c>
      <c r="C6" s="617"/>
      <c r="D6" s="618"/>
      <c r="E6" s="613" t="s">
        <v>31</v>
      </c>
      <c r="F6" s="607" t="s">
        <v>154</v>
      </c>
      <c r="G6" s="617"/>
      <c r="H6" s="618"/>
      <c r="I6" s="615" t="s">
        <v>30</v>
      </c>
      <c r="J6" s="607" t="s">
        <v>155</v>
      </c>
      <c r="K6" s="617"/>
      <c r="L6" s="618"/>
      <c r="M6" s="613" t="s">
        <v>31</v>
      </c>
      <c r="N6" s="607" t="s">
        <v>156</v>
      </c>
      <c r="O6" s="617"/>
      <c r="P6" s="618"/>
      <c r="Q6" s="613" t="s">
        <v>30</v>
      </c>
    </row>
    <row r="7" spans="1:17" s="86" customFormat="1" ht="22.5" customHeight="1" thickBot="1">
      <c r="A7" s="687"/>
      <c r="B7" s="70" t="s">
        <v>20</v>
      </c>
      <c r="C7" s="67" t="s">
        <v>19</v>
      </c>
      <c r="D7" s="67" t="s">
        <v>15</v>
      </c>
      <c r="E7" s="614"/>
      <c r="F7" s="70" t="s">
        <v>20</v>
      </c>
      <c r="G7" s="68" t="s">
        <v>19</v>
      </c>
      <c r="H7" s="67" t="s">
        <v>15</v>
      </c>
      <c r="I7" s="616"/>
      <c r="J7" s="70" t="s">
        <v>20</v>
      </c>
      <c r="K7" s="67" t="s">
        <v>19</v>
      </c>
      <c r="L7" s="68" t="s">
        <v>15</v>
      </c>
      <c r="M7" s="614"/>
      <c r="N7" s="69" t="s">
        <v>20</v>
      </c>
      <c r="O7" s="68" t="s">
        <v>19</v>
      </c>
      <c r="P7" s="67" t="s">
        <v>15</v>
      </c>
      <c r="Q7" s="614"/>
    </row>
    <row r="8" spans="1:17" s="85" customFormat="1" ht="18" customHeight="1" thickBot="1">
      <c r="A8" s="368" t="s">
        <v>44</v>
      </c>
      <c r="B8" s="369">
        <f>SUM(B9:B49)</f>
        <v>12866.633000000002</v>
      </c>
      <c r="C8" s="370">
        <f>SUM(C9:C49)</f>
        <v>2284.723999999999</v>
      </c>
      <c r="D8" s="370">
        <f aca="true" t="shared" si="0" ref="D8:D13">C8+B8</f>
        <v>15151.357</v>
      </c>
      <c r="E8" s="401">
        <f aca="true" t="shared" si="1" ref="E8:E13">D8/$D$8</f>
        <v>1</v>
      </c>
      <c r="F8" s="370">
        <f>SUM(F9:F49)</f>
        <v>12799.938000000002</v>
      </c>
      <c r="G8" s="370">
        <f>SUM(G9:G49)</f>
        <v>2855.977</v>
      </c>
      <c r="H8" s="370">
        <f aca="true" t="shared" si="2" ref="H8:H13">G8+F8</f>
        <v>15655.915</v>
      </c>
      <c r="I8" s="402">
        <f aca="true" t="shared" si="3" ref="I8:I13">(D8/H8-1)</f>
        <v>-0.03222794707303922</v>
      </c>
      <c r="J8" s="371">
        <f>SUM(J9:J49)</f>
        <v>35573.54099999998</v>
      </c>
      <c r="K8" s="370">
        <f>SUM(K9:K49)</f>
        <v>5947.431999999986</v>
      </c>
      <c r="L8" s="370">
        <f aca="true" t="shared" si="4" ref="L8:L13">K8+J8</f>
        <v>41520.97299999997</v>
      </c>
      <c r="M8" s="401">
        <f aca="true" t="shared" si="5" ref="M8:M13">(L8/$L$8)</f>
        <v>1</v>
      </c>
      <c r="N8" s="370">
        <f>SUM(N9:N49)</f>
        <v>36120.596000000005</v>
      </c>
      <c r="O8" s="370">
        <f>SUM(O9:O49)</f>
        <v>6484.448999999982</v>
      </c>
      <c r="P8" s="370">
        <f aca="true" t="shared" si="6" ref="P8:P13">O8+N8</f>
        <v>42605.044999999984</v>
      </c>
      <c r="Q8" s="403">
        <f aca="true" t="shared" si="7" ref="Q8:Q13">(L8/P8-1)</f>
        <v>-0.025444686186812282</v>
      </c>
    </row>
    <row r="9" spans="1:17" s="84" customFormat="1" ht="18" customHeight="1" thickTop="1">
      <c r="A9" s="372" t="s">
        <v>220</v>
      </c>
      <c r="B9" s="373">
        <v>2299.523</v>
      </c>
      <c r="C9" s="374">
        <v>107.02600000000001</v>
      </c>
      <c r="D9" s="374">
        <f t="shared" si="0"/>
        <v>2406.549</v>
      </c>
      <c r="E9" s="375">
        <f t="shared" si="1"/>
        <v>0.15883389190816374</v>
      </c>
      <c r="F9" s="376">
        <v>2157.011</v>
      </c>
      <c r="G9" s="374">
        <v>576.662</v>
      </c>
      <c r="H9" s="374">
        <f t="shared" si="2"/>
        <v>2733.673</v>
      </c>
      <c r="I9" s="377">
        <f t="shared" si="3"/>
        <v>-0.11966464167440649</v>
      </c>
      <c r="J9" s="376">
        <v>6046.049</v>
      </c>
      <c r="K9" s="374">
        <v>687.4540000000002</v>
      </c>
      <c r="L9" s="374">
        <f t="shared" si="4"/>
        <v>6733.503000000001</v>
      </c>
      <c r="M9" s="377">
        <f t="shared" si="5"/>
        <v>0.1621711273480996</v>
      </c>
      <c r="N9" s="376">
        <v>6095.843</v>
      </c>
      <c r="O9" s="374">
        <v>939.945</v>
      </c>
      <c r="P9" s="374">
        <f t="shared" si="6"/>
        <v>7035.788</v>
      </c>
      <c r="Q9" s="378">
        <f t="shared" si="7"/>
        <v>-0.04296391534253152</v>
      </c>
    </row>
    <row r="10" spans="1:17" s="84" customFormat="1" ht="18" customHeight="1">
      <c r="A10" s="379" t="s">
        <v>222</v>
      </c>
      <c r="B10" s="380">
        <v>1648.4809999999998</v>
      </c>
      <c r="C10" s="381">
        <v>512.438</v>
      </c>
      <c r="D10" s="381">
        <f t="shared" si="0"/>
        <v>2160.919</v>
      </c>
      <c r="E10" s="382">
        <f t="shared" si="1"/>
        <v>0.1426221426899254</v>
      </c>
      <c r="F10" s="383">
        <v>1527.1840000000002</v>
      </c>
      <c r="G10" s="381">
        <v>271.64700000000005</v>
      </c>
      <c r="H10" s="381">
        <f t="shared" si="2"/>
        <v>1798.8310000000001</v>
      </c>
      <c r="I10" s="384">
        <f t="shared" si="3"/>
        <v>0.20129072714446195</v>
      </c>
      <c r="J10" s="383">
        <v>4787.904999999999</v>
      </c>
      <c r="K10" s="381">
        <v>980.0039999999999</v>
      </c>
      <c r="L10" s="381">
        <f t="shared" si="4"/>
        <v>5767.908999999999</v>
      </c>
      <c r="M10" s="384">
        <f t="shared" si="5"/>
        <v>0.13891555479684936</v>
      </c>
      <c r="N10" s="383">
        <v>4378.826</v>
      </c>
      <c r="O10" s="381">
        <v>550.0949999999999</v>
      </c>
      <c r="P10" s="381">
        <f t="shared" si="6"/>
        <v>4928.921</v>
      </c>
      <c r="Q10" s="385">
        <f t="shared" si="7"/>
        <v>0.170217376176246</v>
      </c>
    </row>
    <row r="11" spans="1:17" s="84" customFormat="1" ht="18" customHeight="1">
      <c r="A11" s="379" t="s">
        <v>223</v>
      </c>
      <c r="B11" s="380">
        <v>1866.723</v>
      </c>
      <c r="C11" s="381">
        <v>2.176</v>
      </c>
      <c r="D11" s="381">
        <f t="shared" si="0"/>
        <v>1868.899</v>
      </c>
      <c r="E11" s="382">
        <f t="shared" si="1"/>
        <v>0.12334862151291134</v>
      </c>
      <c r="F11" s="383">
        <v>1888.104</v>
      </c>
      <c r="G11" s="381">
        <v>60.98100000000001</v>
      </c>
      <c r="H11" s="381">
        <f t="shared" si="2"/>
        <v>1949.085</v>
      </c>
      <c r="I11" s="384">
        <f t="shared" si="3"/>
        <v>-0.04114032994969441</v>
      </c>
      <c r="J11" s="383">
        <v>5317.161999999999</v>
      </c>
      <c r="K11" s="381">
        <v>24.382000000000005</v>
      </c>
      <c r="L11" s="381">
        <f t="shared" si="4"/>
        <v>5341.543999999999</v>
      </c>
      <c r="M11" s="384">
        <f t="shared" si="5"/>
        <v>0.1286468888867321</v>
      </c>
      <c r="N11" s="383">
        <v>5171.273000000001</v>
      </c>
      <c r="O11" s="381">
        <v>71.309</v>
      </c>
      <c r="P11" s="381">
        <f t="shared" si="6"/>
        <v>5242.582000000001</v>
      </c>
      <c r="Q11" s="385">
        <f t="shared" si="7"/>
        <v>0.01887657646556562</v>
      </c>
    </row>
    <row r="12" spans="1:17" s="84" customFormat="1" ht="18" customHeight="1">
      <c r="A12" s="379" t="s">
        <v>246</v>
      </c>
      <c r="B12" s="380">
        <v>974.7189999999999</v>
      </c>
      <c r="C12" s="381">
        <v>463.87600000000003</v>
      </c>
      <c r="D12" s="381">
        <f t="shared" si="0"/>
        <v>1438.595</v>
      </c>
      <c r="E12" s="382">
        <f t="shared" si="1"/>
        <v>0.09494826106994905</v>
      </c>
      <c r="F12" s="383">
        <v>1060.4270000000001</v>
      </c>
      <c r="G12" s="381">
        <v>659.1410000000001</v>
      </c>
      <c r="H12" s="381">
        <f t="shared" si="2"/>
        <v>1719.5680000000002</v>
      </c>
      <c r="I12" s="384">
        <f t="shared" si="3"/>
        <v>-0.1633974347045305</v>
      </c>
      <c r="J12" s="383">
        <v>2862.63</v>
      </c>
      <c r="K12" s="381">
        <v>1183.097</v>
      </c>
      <c r="L12" s="381">
        <f t="shared" si="4"/>
        <v>4045.727</v>
      </c>
      <c r="M12" s="384">
        <f t="shared" si="5"/>
        <v>0.0974381549295582</v>
      </c>
      <c r="N12" s="383">
        <v>3298.559</v>
      </c>
      <c r="O12" s="381">
        <v>1380.4289999999999</v>
      </c>
      <c r="P12" s="381">
        <f t="shared" si="6"/>
        <v>4678.988</v>
      </c>
      <c r="Q12" s="385">
        <f t="shared" si="7"/>
        <v>-0.1353414456288412</v>
      </c>
    </row>
    <row r="13" spans="1:17" s="84" customFormat="1" ht="18" customHeight="1">
      <c r="A13" s="379" t="s">
        <v>227</v>
      </c>
      <c r="B13" s="380">
        <v>1057.2259999999999</v>
      </c>
      <c r="C13" s="381">
        <v>153.56900000000002</v>
      </c>
      <c r="D13" s="381">
        <f t="shared" si="0"/>
        <v>1210.7949999999998</v>
      </c>
      <c r="E13" s="382">
        <f t="shared" si="1"/>
        <v>0.07991330413506856</v>
      </c>
      <c r="F13" s="383">
        <v>812.071</v>
      </c>
      <c r="G13" s="381">
        <v>178.916</v>
      </c>
      <c r="H13" s="381">
        <f t="shared" si="2"/>
        <v>990.9870000000001</v>
      </c>
      <c r="I13" s="384">
        <f t="shared" si="3"/>
        <v>0.22180714782333144</v>
      </c>
      <c r="J13" s="383">
        <v>2783.334</v>
      </c>
      <c r="K13" s="381">
        <v>430.05799999999994</v>
      </c>
      <c r="L13" s="381">
        <f t="shared" si="4"/>
        <v>3213.392</v>
      </c>
      <c r="M13" s="384">
        <f t="shared" si="5"/>
        <v>0.07739202065423664</v>
      </c>
      <c r="N13" s="383">
        <v>2569.386</v>
      </c>
      <c r="O13" s="381">
        <v>492.18600000000004</v>
      </c>
      <c r="P13" s="381">
        <f t="shared" si="6"/>
        <v>3061.572</v>
      </c>
      <c r="Q13" s="385">
        <f t="shared" si="7"/>
        <v>0.04958890400095095</v>
      </c>
    </row>
    <row r="14" spans="1:17" s="84" customFormat="1" ht="18" customHeight="1">
      <c r="A14" s="379" t="s">
        <v>221</v>
      </c>
      <c r="B14" s="380">
        <v>511.70300000000003</v>
      </c>
      <c r="C14" s="381">
        <v>117.8</v>
      </c>
      <c r="D14" s="381">
        <f aca="true" t="shared" si="8" ref="D14:D36">C14+B14</f>
        <v>629.503</v>
      </c>
      <c r="E14" s="382">
        <f aca="true" t="shared" si="9" ref="E14:E36">D14/$D$8</f>
        <v>0.041547631674179415</v>
      </c>
      <c r="F14" s="383">
        <v>644.3290000000001</v>
      </c>
      <c r="G14" s="381">
        <v>139.92600000000002</v>
      </c>
      <c r="H14" s="381">
        <f aca="true" t="shared" si="10" ref="H14:H36">G14+F14</f>
        <v>784.2550000000001</v>
      </c>
      <c r="I14" s="384">
        <f aca="true" t="shared" si="11" ref="I14:I36">(D14/H14-1)</f>
        <v>-0.19732357460264838</v>
      </c>
      <c r="J14" s="383">
        <v>1614.655</v>
      </c>
      <c r="K14" s="381">
        <v>242.88199999999998</v>
      </c>
      <c r="L14" s="381">
        <f aca="true" t="shared" si="12" ref="L14:L36">K14+J14</f>
        <v>1857.537</v>
      </c>
      <c r="M14" s="384">
        <f aca="true" t="shared" si="13" ref="M14:M36">(L14/$L$8)</f>
        <v>0.04473731865580321</v>
      </c>
      <c r="N14" s="383">
        <v>1799.262</v>
      </c>
      <c r="O14" s="381">
        <v>178.549</v>
      </c>
      <c r="P14" s="381">
        <f aca="true" t="shared" si="14" ref="P14:P36">O14+N14</f>
        <v>1977.811</v>
      </c>
      <c r="Q14" s="385">
        <f aca="true" t="shared" si="15" ref="Q14:Q36">(L14/P14-1)</f>
        <v>-0.06081167512972674</v>
      </c>
    </row>
    <row r="15" spans="1:17" s="84" customFormat="1" ht="18" customHeight="1">
      <c r="A15" s="379" t="s">
        <v>229</v>
      </c>
      <c r="B15" s="380">
        <v>623.177</v>
      </c>
      <c r="C15" s="381">
        <v>1.05</v>
      </c>
      <c r="D15" s="381">
        <f t="shared" si="8"/>
        <v>624.227</v>
      </c>
      <c r="E15" s="382">
        <f t="shared" si="9"/>
        <v>0.04119941203946287</v>
      </c>
      <c r="F15" s="383">
        <v>448.276</v>
      </c>
      <c r="G15" s="381"/>
      <c r="H15" s="381">
        <f t="shared" si="10"/>
        <v>448.276</v>
      </c>
      <c r="I15" s="384">
        <f t="shared" si="11"/>
        <v>0.39250595615201345</v>
      </c>
      <c r="J15" s="383">
        <v>1478.581</v>
      </c>
      <c r="K15" s="381">
        <v>2.618</v>
      </c>
      <c r="L15" s="381">
        <f t="shared" si="12"/>
        <v>1481.1989999999998</v>
      </c>
      <c r="M15" s="384">
        <f t="shared" si="13"/>
        <v>0.03567351372040344</v>
      </c>
      <c r="N15" s="383">
        <v>1059.1960000000001</v>
      </c>
      <c r="O15" s="381">
        <v>3.0940000000000003</v>
      </c>
      <c r="P15" s="381">
        <f t="shared" si="14"/>
        <v>1062.2900000000002</v>
      </c>
      <c r="Q15" s="385">
        <f t="shared" si="15"/>
        <v>0.39434523529356347</v>
      </c>
    </row>
    <row r="16" spans="1:17" s="84" customFormat="1" ht="18" customHeight="1">
      <c r="A16" s="379" t="s">
        <v>226</v>
      </c>
      <c r="B16" s="380">
        <v>435.68600000000004</v>
      </c>
      <c r="C16" s="381">
        <v>1.47</v>
      </c>
      <c r="D16" s="381">
        <f aca="true" t="shared" si="16" ref="D16:D24">C16+B16</f>
        <v>437.15600000000006</v>
      </c>
      <c r="E16" s="382">
        <f aca="true" t="shared" si="17" ref="E16:E24">D16/$D$8</f>
        <v>0.028852597163409197</v>
      </c>
      <c r="F16" s="383">
        <v>415.31100000000004</v>
      </c>
      <c r="G16" s="381">
        <v>0.6669999999999999</v>
      </c>
      <c r="H16" s="381">
        <f aca="true" t="shared" si="18" ref="H16:H24">G16+F16</f>
        <v>415.978</v>
      </c>
      <c r="I16" s="384">
        <f aca="true" t="shared" si="19" ref="I16:I24">(D16/H16-1)</f>
        <v>0.05091134627312033</v>
      </c>
      <c r="J16" s="383">
        <v>1151.0950000000003</v>
      </c>
      <c r="K16" s="381">
        <v>3.5329999999999995</v>
      </c>
      <c r="L16" s="381">
        <f aca="true" t="shared" si="20" ref="L16:L24">K16+J16</f>
        <v>1154.6280000000002</v>
      </c>
      <c r="M16" s="384">
        <f aca="true" t="shared" si="21" ref="M16:M24">(L16/$L$8)</f>
        <v>0.027808307864076332</v>
      </c>
      <c r="N16" s="383">
        <v>1055.165</v>
      </c>
      <c r="O16" s="381">
        <v>3.516</v>
      </c>
      <c r="P16" s="381">
        <f aca="true" t="shared" si="22" ref="P16:P24">O16+N16</f>
        <v>1058.681</v>
      </c>
      <c r="Q16" s="385">
        <f aca="true" t="shared" si="23" ref="Q16:Q24">(L16/P16-1)</f>
        <v>0.0906288107560258</v>
      </c>
    </row>
    <row r="17" spans="1:17" s="84" customFormat="1" ht="18" customHeight="1">
      <c r="A17" s="379" t="s">
        <v>237</v>
      </c>
      <c r="B17" s="380">
        <v>339.26199999999994</v>
      </c>
      <c r="C17" s="381">
        <v>0.01</v>
      </c>
      <c r="D17" s="381">
        <f t="shared" si="16"/>
        <v>339.27199999999993</v>
      </c>
      <c r="E17" s="382">
        <f t="shared" si="17"/>
        <v>0.022392185729634643</v>
      </c>
      <c r="F17" s="383">
        <v>299.169</v>
      </c>
      <c r="G17" s="381">
        <v>3.6510000000000002</v>
      </c>
      <c r="H17" s="381">
        <f t="shared" si="18"/>
        <v>302.82</v>
      </c>
      <c r="I17" s="384">
        <f t="shared" si="19"/>
        <v>0.12037514034740093</v>
      </c>
      <c r="J17" s="383">
        <v>597.316</v>
      </c>
      <c r="K17" s="381">
        <v>0.095</v>
      </c>
      <c r="L17" s="381">
        <f t="shared" si="20"/>
        <v>597.4110000000001</v>
      </c>
      <c r="M17" s="384">
        <f t="shared" si="21"/>
        <v>0.014388174381173595</v>
      </c>
      <c r="N17" s="383">
        <v>703.148</v>
      </c>
      <c r="O17" s="381">
        <v>4.051</v>
      </c>
      <c r="P17" s="381">
        <f t="shared" si="22"/>
        <v>707.1990000000001</v>
      </c>
      <c r="Q17" s="385">
        <f t="shared" si="23"/>
        <v>-0.1552434321881111</v>
      </c>
    </row>
    <row r="18" spans="1:17" s="84" customFormat="1" ht="18" customHeight="1">
      <c r="A18" s="379" t="s">
        <v>225</v>
      </c>
      <c r="B18" s="380">
        <v>314.283</v>
      </c>
      <c r="C18" s="381">
        <v>0.676</v>
      </c>
      <c r="D18" s="381">
        <f t="shared" si="16"/>
        <v>314.959</v>
      </c>
      <c r="E18" s="382">
        <f t="shared" si="17"/>
        <v>0.02078751098003961</v>
      </c>
      <c r="F18" s="383">
        <v>337.447</v>
      </c>
      <c r="G18" s="381"/>
      <c r="H18" s="381">
        <f t="shared" si="18"/>
        <v>337.447</v>
      </c>
      <c r="I18" s="384">
        <f t="shared" si="19"/>
        <v>-0.06664157630679779</v>
      </c>
      <c r="J18" s="383">
        <v>818.9820000000001</v>
      </c>
      <c r="K18" s="381">
        <v>1.441</v>
      </c>
      <c r="L18" s="381">
        <f t="shared" si="20"/>
        <v>820.4230000000001</v>
      </c>
      <c r="M18" s="384">
        <f t="shared" si="21"/>
        <v>0.019759243117929842</v>
      </c>
      <c r="N18" s="383">
        <v>978.1909999999998</v>
      </c>
      <c r="O18" s="381">
        <v>1.4</v>
      </c>
      <c r="P18" s="381">
        <f t="shared" si="22"/>
        <v>979.5909999999998</v>
      </c>
      <c r="Q18" s="385">
        <f t="shared" si="23"/>
        <v>-0.16248413878853496</v>
      </c>
    </row>
    <row r="19" spans="1:17" s="84" customFormat="1" ht="18" customHeight="1">
      <c r="A19" s="379" t="s">
        <v>224</v>
      </c>
      <c r="B19" s="380">
        <v>210.442</v>
      </c>
      <c r="C19" s="381">
        <v>0</v>
      </c>
      <c r="D19" s="381">
        <f t="shared" si="16"/>
        <v>210.442</v>
      </c>
      <c r="E19" s="382">
        <f t="shared" si="17"/>
        <v>0.013889316976690604</v>
      </c>
      <c r="F19" s="383">
        <v>210.52999999999997</v>
      </c>
      <c r="G19" s="381">
        <v>0.88</v>
      </c>
      <c r="H19" s="381">
        <f t="shared" si="18"/>
        <v>211.40999999999997</v>
      </c>
      <c r="I19" s="384">
        <f t="shared" si="19"/>
        <v>-0.004578780568563312</v>
      </c>
      <c r="J19" s="383">
        <v>626.925</v>
      </c>
      <c r="K19" s="381">
        <v>1.362</v>
      </c>
      <c r="L19" s="381">
        <f t="shared" si="20"/>
        <v>628.2869999999999</v>
      </c>
      <c r="M19" s="384">
        <f t="shared" si="21"/>
        <v>0.015131798573217453</v>
      </c>
      <c r="N19" s="383">
        <v>651.596</v>
      </c>
      <c r="O19" s="381">
        <v>1.7810000000000001</v>
      </c>
      <c r="P19" s="381">
        <f t="shared" si="22"/>
        <v>653.377</v>
      </c>
      <c r="Q19" s="385">
        <f t="shared" si="23"/>
        <v>-0.038400494660816076</v>
      </c>
    </row>
    <row r="20" spans="1:17" s="84" customFormat="1" ht="18" customHeight="1">
      <c r="A20" s="379" t="s">
        <v>243</v>
      </c>
      <c r="B20" s="380">
        <v>193.054</v>
      </c>
      <c r="C20" s="381">
        <v>0.03</v>
      </c>
      <c r="D20" s="381">
        <f t="shared" si="16"/>
        <v>193.084</v>
      </c>
      <c r="E20" s="382">
        <f t="shared" si="17"/>
        <v>0.01274367701850072</v>
      </c>
      <c r="F20" s="383">
        <v>171.64200000000002</v>
      </c>
      <c r="G20" s="381"/>
      <c r="H20" s="381">
        <f t="shared" si="18"/>
        <v>171.64200000000002</v>
      </c>
      <c r="I20" s="384">
        <f t="shared" si="19"/>
        <v>0.12492280444180315</v>
      </c>
      <c r="J20" s="383">
        <v>487.47299999999996</v>
      </c>
      <c r="K20" s="381">
        <v>0.12</v>
      </c>
      <c r="L20" s="381">
        <f t="shared" si="20"/>
        <v>487.59299999999996</v>
      </c>
      <c r="M20" s="384">
        <f t="shared" si="21"/>
        <v>0.01174329416605917</v>
      </c>
      <c r="N20" s="383">
        <v>454.811</v>
      </c>
      <c r="O20" s="381">
        <v>2.531</v>
      </c>
      <c r="P20" s="381">
        <f t="shared" si="22"/>
        <v>457.342</v>
      </c>
      <c r="Q20" s="385">
        <f t="shared" si="23"/>
        <v>0.06614524797635024</v>
      </c>
    </row>
    <row r="21" spans="1:17" s="84" customFormat="1" ht="18" customHeight="1">
      <c r="A21" s="379" t="s">
        <v>230</v>
      </c>
      <c r="B21" s="380">
        <v>167.621</v>
      </c>
      <c r="C21" s="381">
        <v>0.887</v>
      </c>
      <c r="D21" s="381">
        <f t="shared" si="16"/>
        <v>168.508</v>
      </c>
      <c r="E21" s="382">
        <f t="shared" si="17"/>
        <v>0.011121644087720988</v>
      </c>
      <c r="F21" s="383">
        <v>184.793</v>
      </c>
      <c r="G21" s="381"/>
      <c r="H21" s="381">
        <f t="shared" si="18"/>
        <v>184.793</v>
      </c>
      <c r="I21" s="384">
        <f t="shared" si="19"/>
        <v>-0.08812563246443317</v>
      </c>
      <c r="J21" s="383">
        <v>494.41399999999993</v>
      </c>
      <c r="K21" s="381">
        <v>0.967</v>
      </c>
      <c r="L21" s="381">
        <f t="shared" si="20"/>
        <v>495.3809999999999</v>
      </c>
      <c r="M21" s="384">
        <f t="shared" si="21"/>
        <v>0.011930862024837431</v>
      </c>
      <c r="N21" s="383">
        <v>488.773</v>
      </c>
      <c r="O21" s="381">
        <v>0.05</v>
      </c>
      <c r="P21" s="381">
        <f t="shared" si="22"/>
        <v>488.82300000000004</v>
      </c>
      <c r="Q21" s="385">
        <f t="shared" si="23"/>
        <v>0.01341589900638862</v>
      </c>
    </row>
    <row r="22" spans="1:17" s="84" customFormat="1" ht="18" customHeight="1">
      <c r="A22" s="379" t="s">
        <v>233</v>
      </c>
      <c r="B22" s="380">
        <v>146.06400000000002</v>
      </c>
      <c r="C22" s="381">
        <v>0</v>
      </c>
      <c r="D22" s="381">
        <f t="shared" si="16"/>
        <v>146.06400000000002</v>
      </c>
      <c r="E22" s="382">
        <f t="shared" si="17"/>
        <v>0.009640324625708444</v>
      </c>
      <c r="F22" s="383">
        <v>132.736</v>
      </c>
      <c r="G22" s="381">
        <v>0.363</v>
      </c>
      <c r="H22" s="381">
        <f t="shared" si="18"/>
        <v>133.099</v>
      </c>
      <c r="I22" s="384">
        <f t="shared" si="19"/>
        <v>0.09740869578283862</v>
      </c>
      <c r="J22" s="383">
        <v>379.21500000000003</v>
      </c>
      <c r="K22" s="381">
        <v>0.226</v>
      </c>
      <c r="L22" s="381">
        <f t="shared" si="20"/>
        <v>379.44100000000003</v>
      </c>
      <c r="M22" s="384">
        <f t="shared" si="21"/>
        <v>0.00913853825150004</v>
      </c>
      <c r="N22" s="383">
        <v>367.629</v>
      </c>
      <c r="O22" s="381">
        <v>1.1030000000000002</v>
      </c>
      <c r="P22" s="381">
        <f t="shared" si="22"/>
        <v>368.732</v>
      </c>
      <c r="Q22" s="385">
        <f t="shared" si="23"/>
        <v>0.029042773613356054</v>
      </c>
    </row>
    <row r="23" spans="1:17" s="84" customFormat="1" ht="18" customHeight="1">
      <c r="A23" s="379" t="s">
        <v>234</v>
      </c>
      <c r="B23" s="380">
        <v>111.93199999999999</v>
      </c>
      <c r="C23" s="381">
        <v>0</v>
      </c>
      <c r="D23" s="381">
        <f t="shared" si="16"/>
        <v>111.93199999999999</v>
      </c>
      <c r="E23" s="382">
        <f t="shared" si="17"/>
        <v>0.007387589111655147</v>
      </c>
      <c r="F23" s="383">
        <v>224.91799999999998</v>
      </c>
      <c r="G23" s="381">
        <v>27.895</v>
      </c>
      <c r="H23" s="381">
        <f t="shared" si="18"/>
        <v>252.813</v>
      </c>
      <c r="I23" s="384">
        <f t="shared" si="19"/>
        <v>-0.5572537804622388</v>
      </c>
      <c r="J23" s="383">
        <v>416.0489999999999</v>
      </c>
      <c r="K23" s="381">
        <v>15.99</v>
      </c>
      <c r="L23" s="381">
        <f t="shared" si="20"/>
        <v>432.03899999999993</v>
      </c>
      <c r="M23" s="384">
        <f t="shared" si="21"/>
        <v>0.010405319740459846</v>
      </c>
      <c r="N23" s="383">
        <v>625.68</v>
      </c>
      <c r="O23" s="381">
        <v>85.019</v>
      </c>
      <c r="P23" s="381">
        <f t="shared" si="22"/>
        <v>710.699</v>
      </c>
      <c r="Q23" s="385">
        <f t="shared" si="23"/>
        <v>-0.39209285506241043</v>
      </c>
    </row>
    <row r="24" spans="1:17" s="84" customFormat="1" ht="18" customHeight="1">
      <c r="A24" s="379" t="s">
        <v>235</v>
      </c>
      <c r="B24" s="380">
        <v>94.599</v>
      </c>
      <c r="C24" s="381">
        <v>0</v>
      </c>
      <c r="D24" s="381">
        <f t="shared" si="16"/>
        <v>94.599</v>
      </c>
      <c r="E24" s="382">
        <f t="shared" si="17"/>
        <v>0.006243599170688144</v>
      </c>
      <c r="F24" s="383">
        <v>47.553</v>
      </c>
      <c r="G24" s="381">
        <v>0.2</v>
      </c>
      <c r="H24" s="381">
        <f t="shared" si="18"/>
        <v>47.753</v>
      </c>
      <c r="I24" s="384">
        <f t="shared" si="19"/>
        <v>0.981006428915461</v>
      </c>
      <c r="J24" s="383">
        <v>271.714</v>
      </c>
      <c r="K24" s="381"/>
      <c r="L24" s="381">
        <f t="shared" si="20"/>
        <v>271.714</v>
      </c>
      <c r="M24" s="384">
        <f t="shared" si="21"/>
        <v>0.006544018127898886</v>
      </c>
      <c r="N24" s="383">
        <v>102.01</v>
      </c>
      <c r="O24" s="381">
        <v>0.2</v>
      </c>
      <c r="P24" s="381">
        <f t="shared" si="22"/>
        <v>102.21000000000001</v>
      </c>
      <c r="Q24" s="385">
        <f t="shared" si="23"/>
        <v>1.6583895900596808</v>
      </c>
    </row>
    <row r="25" spans="1:17" s="84" customFormat="1" ht="18" customHeight="1">
      <c r="A25" s="379" t="s">
        <v>248</v>
      </c>
      <c r="B25" s="380">
        <v>84.24600000000001</v>
      </c>
      <c r="C25" s="381">
        <v>3.844</v>
      </c>
      <c r="D25" s="381">
        <f>C25+B25</f>
        <v>88.09</v>
      </c>
      <c r="E25" s="382">
        <f>D25/$D$8</f>
        <v>0.005814000686539166</v>
      </c>
      <c r="F25" s="383">
        <v>81.00999999999999</v>
      </c>
      <c r="G25" s="381"/>
      <c r="H25" s="381">
        <f>G25+F25</f>
        <v>81.00999999999999</v>
      </c>
      <c r="I25" s="384">
        <f>(D25/H25-1)</f>
        <v>0.08739661770151841</v>
      </c>
      <c r="J25" s="383">
        <v>220.51100000000002</v>
      </c>
      <c r="K25" s="381">
        <v>4.5649999999999995</v>
      </c>
      <c r="L25" s="381">
        <f>K25+J25</f>
        <v>225.07600000000002</v>
      </c>
      <c r="M25" s="384">
        <f>(L25/$L$8)</f>
        <v>0.005420778554491008</v>
      </c>
      <c r="N25" s="383">
        <v>212.87599999999998</v>
      </c>
      <c r="O25" s="381">
        <v>0.618</v>
      </c>
      <c r="P25" s="381">
        <f>O25+N25</f>
        <v>213.49399999999997</v>
      </c>
      <c r="Q25" s="385">
        <f>(L25/P25-1)</f>
        <v>0.05424976814336735</v>
      </c>
    </row>
    <row r="26" spans="1:17" s="84" customFormat="1" ht="18" customHeight="1">
      <c r="A26" s="379" t="s">
        <v>257</v>
      </c>
      <c r="B26" s="380">
        <v>63.12200000000001</v>
      </c>
      <c r="C26" s="381">
        <v>23.583</v>
      </c>
      <c r="D26" s="381">
        <f>C26+B26</f>
        <v>86.70500000000001</v>
      </c>
      <c r="E26" s="382">
        <f>D26/$D$8</f>
        <v>0.0057225897323916275</v>
      </c>
      <c r="F26" s="383">
        <v>5.538</v>
      </c>
      <c r="G26" s="381">
        <v>145.56900000000002</v>
      </c>
      <c r="H26" s="381">
        <f>G26+F26</f>
        <v>151.10700000000003</v>
      </c>
      <c r="I26" s="384">
        <f>(D26/H26-1)</f>
        <v>-0.42620130106480836</v>
      </c>
      <c r="J26" s="383">
        <v>70.695</v>
      </c>
      <c r="K26" s="381">
        <v>163.046</v>
      </c>
      <c r="L26" s="381">
        <f>K26+J26</f>
        <v>233.74099999999999</v>
      </c>
      <c r="M26" s="384">
        <f>(L26/$L$8)</f>
        <v>0.00562946826896374</v>
      </c>
      <c r="N26" s="383">
        <v>152.431</v>
      </c>
      <c r="O26" s="381">
        <v>299.373</v>
      </c>
      <c r="P26" s="381">
        <f>O26+N26</f>
        <v>451.804</v>
      </c>
      <c r="Q26" s="385">
        <f>(L26/P26-1)</f>
        <v>-0.4826495560021602</v>
      </c>
    </row>
    <row r="27" spans="1:17" s="84" customFormat="1" ht="18" customHeight="1">
      <c r="A27" s="379" t="s">
        <v>228</v>
      </c>
      <c r="B27" s="380">
        <v>73.735</v>
      </c>
      <c r="C27" s="381">
        <v>0.35</v>
      </c>
      <c r="D27" s="381">
        <f t="shared" si="8"/>
        <v>74.085</v>
      </c>
      <c r="E27" s="382">
        <f t="shared" si="9"/>
        <v>0.004889661038281918</v>
      </c>
      <c r="F27" s="383">
        <v>53.038</v>
      </c>
      <c r="G27" s="381">
        <v>0.125</v>
      </c>
      <c r="H27" s="381">
        <f t="shared" si="10"/>
        <v>53.163</v>
      </c>
      <c r="I27" s="384">
        <f t="shared" si="11"/>
        <v>0.39354438237119793</v>
      </c>
      <c r="J27" s="383">
        <v>147.5</v>
      </c>
      <c r="K27" s="381">
        <v>0.39999999999999997</v>
      </c>
      <c r="L27" s="381">
        <f t="shared" si="12"/>
        <v>147.9</v>
      </c>
      <c r="M27" s="384">
        <f t="shared" si="13"/>
        <v>0.003562055253377615</v>
      </c>
      <c r="N27" s="383">
        <v>140.458</v>
      </c>
      <c r="O27" s="381">
        <v>0.375</v>
      </c>
      <c r="P27" s="381">
        <f t="shared" si="14"/>
        <v>140.833</v>
      </c>
      <c r="Q27" s="385">
        <f t="shared" si="15"/>
        <v>0.05018000042603665</v>
      </c>
    </row>
    <row r="28" spans="1:17" s="84" customFormat="1" ht="18" customHeight="1">
      <c r="A28" s="379" t="s">
        <v>245</v>
      </c>
      <c r="B28" s="380">
        <v>73.833</v>
      </c>
      <c r="C28" s="381">
        <v>0.02</v>
      </c>
      <c r="D28" s="381">
        <f t="shared" si="8"/>
        <v>73.853</v>
      </c>
      <c r="E28" s="382">
        <f t="shared" si="9"/>
        <v>0.0048743488784535926</v>
      </c>
      <c r="F28" s="383">
        <v>183.813</v>
      </c>
      <c r="G28" s="381">
        <v>0.025</v>
      </c>
      <c r="H28" s="381">
        <f t="shared" si="10"/>
        <v>183.838</v>
      </c>
      <c r="I28" s="384">
        <f t="shared" si="11"/>
        <v>-0.5982713040829426</v>
      </c>
      <c r="J28" s="383">
        <v>210.92000000000002</v>
      </c>
      <c r="K28" s="381">
        <v>42.555</v>
      </c>
      <c r="L28" s="381">
        <f t="shared" si="12"/>
        <v>253.47500000000002</v>
      </c>
      <c r="M28" s="384">
        <f t="shared" si="13"/>
        <v>0.006104746148410352</v>
      </c>
      <c r="N28" s="383">
        <v>471.048</v>
      </c>
      <c r="O28" s="381">
        <v>0.025</v>
      </c>
      <c r="P28" s="381">
        <f t="shared" si="14"/>
        <v>471.073</v>
      </c>
      <c r="Q28" s="385">
        <f t="shared" si="15"/>
        <v>-0.46191991474782035</v>
      </c>
    </row>
    <row r="29" spans="1:17" s="84" customFormat="1" ht="18" customHeight="1">
      <c r="A29" s="379" t="s">
        <v>232</v>
      </c>
      <c r="B29" s="380">
        <v>47.269999999999996</v>
      </c>
      <c r="C29" s="381">
        <v>0</v>
      </c>
      <c r="D29" s="381">
        <f t="shared" si="8"/>
        <v>47.269999999999996</v>
      </c>
      <c r="E29" s="382">
        <f t="shared" si="9"/>
        <v>0.0031198525650210735</v>
      </c>
      <c r="F29" s="383">
        <v>115.279</v>
      </c>
      <c r="G29" s="381">
        <v>30.026</v>
      </c>
      <c r="H29" s="381">
        <f t="shared" si="10"/>
        <v>145.305</v>
      </c>
      <c r="I29" s="384">
        <f t="shared" si="11"/>
        <v>-0.6746842847802899</v>
      </c>
      <c r="J29" s="383">
        <v>177.33700000000002</v>
      </c>
      <c r="K29" s="381"/>
      <c r="L29" s="381">
        <f t="shared" si="12"/>
        <v>177.33700000000002</v>
      </c>
      <c r="M29" s="384">
        <f t="shared" si="13"/>
        <v>0.0042710222614484525</v>
      </c>
      <c r="N29" s="383">
        <v>366.859</v>
      </c>
      <c r="O29" s="381">
        <v>105.153</v>
      </c>
      <c r="P29" s="381">
        <f t="shared" si="14"/>
        <v>472.012</v>
      </c>
      <c r="Q29" s="385">
        <f t="shared" si="15"/>
        <v>-0.6242955687567264</v>
      </c>
    </row>
    <row r="30" spans="1:17" s="84" customFormat="1" ht="18" customHeight="1">
      <c r="A30" s="379" t="s">
        <v>236</v>
      </c>
      <c r="B30" s="380">
        <v>39.266</v>
      </c>
      <c r="C30" s="381">
        <v>0.06</v>
      </c>
      <c r="D30" s="381">
        <f t="shared" si="8"/>
        <v>39.326</v>
      </c>
      <c r="E30" s="382">
        <f t="shared" si="9"/>
        <v>0.002595543092278797</v>
      </c>
      <c r="F30" s="383">
        <v>73.84700000000001</v>
      </c>
      <c r="G30" s="381">
        <v>2.318</v>
      </c>
      <c r="H30" s="381">
        <f t="shared" si="10"/>
        <v>76.165</v>
      </c>
      <c r="I30" s="384">
        <f t="shared" si="11"/>
        <v>-0.48367360336112386</v>
      </c>
      <c r="J30" s="383">
        <v>220.11100000000002</v>
      </c>
      <c r="K30" s="381">
        <v>0.26</v>
      </c>
      <c r="L30" s="381">
        <f t="shared" si="12"/>
        <v>220.371</v>
      </c>
      <c r="M30" s="384">
        <f t="shared" si="13"/>
        <v>0.005307462327532647</v>
      </c>
      <c r="N30" s="383">
        <v>189.79</v>
      </c>
      <c r="O30" s="381">
        <v>4.651</v>
      </c>
      <c r="P30" s="381">
        <f t="shared" si="14"/>
        <v>194.441</v>
      </c>
      <c r="Q30" s="385">
        <f t="shared" si="15"/>
        <v>0.13335664803205094</v>
      </c>
    </row>
    <row r="31" spans="1:17" s="84" customFormat="1" ht="18" customHeight="1">
      <c r="A31" s="379" t="s">
        <v>253</v>
      </c>
      <c r="B31" s="380">
        <v>37.432</v>
      </c>
      <c r="C31" s="381">
        <v>0.19</v>
      </c>
      <c r="D31" s="381">
        <f t="shared" si="8"/>
        <v>37.622</v>
      </c>
      <c r="E31" s="382">
        <f t="shared" si="9"/>
        <v>0.002483077918367312</v>
      </c>
      <c r="F31" s="383">
        <v>39.667</v>
      </c>
      <c r="G31" s="381"/>
      <c r="H31" s="381">
        <f t="shared" si="10"/>
        <v>39.667</v>
      </c>
      <c r="I31" s="384">
        <f t="shared" si="11"/>
        <v>-0.05155418862026373</v>
      </c>
      <c r="J31" s="383">
        <v>118.543</v>
      </c>
      <c r="K31" s="381">
        <v>1.9940000000000002</v>
      </c>
      <c r="L31" s="381">
        <f t="shared" si="12"/>
        <v>120.537</v>
      </c>
      <c r="M31" s="384">
        <f t="shared" si="13"/>
        <v>0.0029030389051817283</v>
      </c>
      <c r="N31" s="383">
        <v>115.105</v>
      </c>
      <c r="O31" s="381"/>
      <c r="P31" s="381">
        <f t="shared" si="14"/>
        <v>115.105</v>
      </c>
      <c r="Q31" s="385">
        <f t="shared" si="15"/>
        <v>0.047191694539768125</v>
      </c>
    </row>
    <row r="32" spans="1:17" s="84" customFormat="1" ht="18" customHeight="1">
      <c r="A32" s="379" t="s">
        <v>261</v>
      </c>
      <c r="B32" s="380">
        <v>10.384</v>
      </c>
      <c r="C32" s="381">
        <v>25.754</v>
      </c>
      <c r="D32" s="381">
        <f t="shared" si="8"/>
        <v>36.138000000000005</v>
      </c>
      <c r="E32" s="382">
        <f t="shared" si="9"/>
        <v>0.002385132896017169</v>
      </c>
      <c r="F32" s="383">
        <v>9.536</v>
      </c>
      <c r="G32" s="381">
        <v>29.771</v>
      </c>
      <c r="H32" s="381">
        <f t="shared" si="10"/>
        <v>39.307</v>
      </c>
      <c r="I32" s="384">
        <f t="shared" si="11"/>
        <v>-0.08062177220342426</v>
      </c>
      <c r="J32" s="383">
        <v>30.391</v>
      </c>
      <c r="K32" s="381">
        <v>106.831</v>
      </c>
      <c r="L32" s="381">
        <f t="shared" si="12"/>
        <v>137.222</v>
      </c>
      <c r="M32" s="384">
        <f t="shared" si="13"/>
        <v>0.0033048840160850787</v>
      </c>
      <c r="N32" s="383">
        <v>30.220000000000002</v>
      </c>
      <c r="O32" s="381">
        <v>71.138</v>
      </c>
      <c r="P32" s="381">
        <f t="shared" si="14"/>
        <v>101.358</v>
      </c>
      <c r="Q32" s="385">
        <f t="shared" si="15"/>
        <v>0.35383492176246567</v>
      </c>
    </row>
    <row r="33" spans="1:17" s="84" customFormat="1" ht="18" customHeight="1">
      <c r="A33" s="379" t="s">
        <v>260</v>
      </c>
      <c r="B33" s="380">
        <v>28.312</v>
      </c>
      <c r="C33" s="381">
        <v>0.85</v>
      </c>
      <c r="D33" s="381">
        <f t="shared" si="8"/>
        <v>29.162000000000003</v>
      </c>
      <c r="E33" s="382">
        <f t="shared" si="9"/>
        <v>0.001924712090144797</v>
      </c>
      <c r="F33" s="383">
        <v>28.459999999999997</v>
      </c>
      <c r="G33" s="381">
        <v>0.065</v>
      </c>
      <c r="H33" s="381">
        <f t="shared" si="10"/>
        <v>28.525</v>
      </c>
      <c r="I33" s="384">
        <f t="shared" si="11"/>
        <v>0.022331288343558464</v>
      </c>
      <c r="J33" s="383">
        <v>79.367</v>
      </c>
      <c r="K33" s="381">
        <v>2.7400000000000007</v>
      </c>
      <c r="L33" s="381">
        <f t="shared" si="12"/>
        <v>82.107</v>
      </c>
      <c r="M33" s="384">
        <f t="shared" si="13"/>
        <v>0.0019774825604399987</v>
      </c>
      <c r="N33" s="383">
        <v>76.026</v>
      </c>
      <c r="O33" s="381">
        <v>0.2</v>
      </c>
      <c r="P33" s="381">
        <f t="shared" si="14"/>
        <v>76.226</v>
      </c>
      <c r="Q33" s="385">
        <f t="shared" si="15"/>
        <v>0.07715215280875287</v>
      </c>
    </row>
    <row r="34" spans="1:17" s="84" customFormat="1" ht="18" customHeight="1">
      <c r="A34" s="379" t="s">
        <v>238</v>
      </c>
      <c r="B34" s="380">
        <v>26.222</v>
      </c>
      <c r="C34" s="381">
        <v>0</v>
      </c>
      <c r="D34" s="381">
        <f t="shared" si="8"/>
        <v>26.222</v>
      </c>
      <c r="E34" s="382">
        <f t="shared" si="9"/>
        <v>0.0017306700647341357</v>
      </c>
      <c r="F34" s="383">
        <v>34.882000000000005</v>
      </c>
      <c r="G34" s="381"/>
      <c r="H34" s="381">
        <f t="shared" si="10"/>
        <v>34.882000000000005</v>
      </c>
      <c r="I34" s="384">
        <f t="shared" si="11"/>
        <v>-0.24826558110200114</v>
      </c>
      <c r="J34" s="383">
        <v>55.81</v>
      </c>
      <c r="K34" s="381"/>
      <c r="L34" s="381">
        <f t="shared" si="12"/>
        <v>55.81</v>
      </c>
      <c r="M34" s="384">
        <f t="shared" si="13"/>
        <v>0.0013441399843881318</v>
      </c>
      <c r="N34" s="383">
        <v>110.304</v>
      </c>
      <c r="O34" s="381"/>
      <c r="P34" s="381">
        <f t="shared" si="14"/>
        <v>110.304</v>
      </c>
      <c r="Q34" s="385">
        <f t="shared" si="15"/>
        <v>-0.49403466782709604</v>
      </c>
    </row>
    <row r="35" spans="1:17" s="84" customFormat="1" ht="18" customHeight="1">
      <c r="A35" s="379" t="s">
        <v>262</v>
      </c>
      <c r="B35" s="380">
        <v>1.367</v>
      </c>
      <c r="C35" s="381">
        <v>18.804999999999996</v>
      </c>
      <c r="D35" s="381">
        <f t="shared" si="8"/>
        <v>20.171999999999997</v>
      </c>
      <c r="E35" s="382">
        <f t="shared" si="9"/>
        <v>0.0013313658967972306</v>
      </c>
      <c r="F35" s="383">
        <v>12.153</v>
      </c>
      <c r="G35" s="381">
        <v>0.2</v>
      </c>
      <c r="H35" s="381">
        <f t="shared" si="10"/>
        <v>12.353</v>
      </c>
      <c r="I35" s="384">
        <f t="shared" si="11"/>
        <v>0.6329636525540352</v>
      </c>
      <c r="J35" s="383">
        <v>3.2249999999999996</v>
      </c>
      <c r="K35" s="381">
        <v>48.11200000000001</v>
      </c>
      <c r="L35" s="381">
        <f t="shared" si="12"/>
        <v>51.33700000000001</v>
      </c>
      <c r="M35" s="384">
        <f t="shared" si="13"/>
        <v>0.0012364112950821275</v>
      </c>
      <c r="N35" s="383">
        <v>33.264</v>
      </c>
      <c r="O35" s="381">
        <v>0.556</v>
      </c>
      <c r="P35" s="381">
        <f t="shared" si="14"/>
        <v>33.82</v>
      </c>
      <c r="Q35" s="385">
        <f t="shared" si="15"/>
        <v>0.5179479597871086</v>
      </c>
    </row>
    <row r="36" spans="1:17" s="84" customFormat="1" ht="18" customHeight="1">
      <c r="A36" s="379" t="s">
        <v>242</v>
      </c>
      <c r="B36" s="380">
        <v>16.163</v>
      </c>
      <c r="C36" s="381">
        <v>1.085</v>
      </c>
      <c r="D36" s="381">
        <f t="shared" si="8"/>
        <v>17.248</v>
      </c>
      <c r="E36" s="382">
        <f t="shared" si="9"/>
        <v>0.0011383798824092127</v>
      </c>
      <c r="F36" s="383">
        <v>15.425</v>
      </c>
      <c r="G36" s="381">
        <v>0.5940000000000001</v>
      </c>
      <c r="H36" s="381">
        <f t="shared" si="10"/>
        <v>16.019000000000002</v>
      </c>
      <c r="I36" s="384">
        <f t="shared" si="11"/>
        <v>0.07672139334540229</v>
      </c>
      <c r="J36" s="383">
        <v>43.871</v>
      </c>
      <c r="K36" s="381">
        <v>2.317</v>
      </c>
      <c r="L36" s="381">
        <f t="shared" si="12"/>
        <v>46.188</v>
      </c>
      <c r="M36" s="384">
        <f t="shared" si="13"/>
        <v>0.0011124016770994271</v>
      </c>
      <c r="N36" s="383">
        <v>58.236000000000004</v>
      </c>
      <c r="O36" s="381">
        <v>2.688</v>
      </c>
      <c r="P36" s="381">
        <f t="shared" si="14"/>
        <v>60.92400000000001</v>
      </c>
      <c r="Q36" s="385">
        <f t="shared" si="15"/>
        <v>-0.24187512310419546</v>
      </c>
    </row>
    <row r="37" spans="1:17" s="84" customFormat="1" ht="18" customHeight="1">
      <c r="A37" s="379" t="s">
        <v>256</v>
      </c>
      <c r="B37" s="380">
        <v>6.636</v>
      </c>
      <c r="C37" s="381">
        <v>2.3939999999999997</v>
      </c>
      <c r="D37" s="381">
        <f aca="true" t="shared" si="24" ref="D37:D45">C37+B37</f>
        <v>9.03</v>
      </c>
      <c r="E37" s="382">
        <f aca="true" t="shared" si="25" ref="E37:E45">D37/$D$8</f>
        <v>0.0005959862209041737</v>
      </c>
      <c r="F37" s="383">
        <v>1.744</v>
      </c>
      <c r="G37" s="381"/>
      <c r="H37" s="381">
        <f aca="true" t="shared" si="26" ref="H37:H45">G37+F37</f>
        <v>1.744</v>
      </c>
      <c r="I37" s="384">
        <f aca="true" t="shared" si="27" ref="I37:I45">(D37/H37-1)</f>
        <v>4.177752293577981</v>
      </c>
      <c r="J37" s="383">
        <v>11.032</v>
      </c>
      <c r="K37" s="381">
        <v>2.534</v>
      </c>
      <c r="L37" s="381">
        <f aca="true" t="shared" si="28" ref="L37:L45">K37+J37</f>
        <v>13.565999999999999</v>
      </c>
      <c r="M37" s="384">
        <f aca="true" t="shared" si="29" ref="M37:M45">(L37/$L$8)</f>
        <v>0.00032672644737877433</v>
      </c>
      <c r="N37" s="383">
        <v>4.192</v>
      </c>
      <c r="O37" s="381">
        <v>1.161</v>
      </c>
      <c r="P37" s="381">
        <f aca="true" t="shared" si="30" ref="P37:P45">O37+N37</f>
        <v>5.353</v>
      </c>
      <c r="Q37" s="385">
        <f aca="true" t="shared" si="31" ref="Q37:Q45">(L37/P37-1)</f>
        <v>1.5342798430786475</v>
      </c>
    </row>
    <row r="38" spans="1:17" s="84" customFormat="1" ht="18" customHeight="1">
      <c r="A38" s="379" t="s">
        <v>240</v>
      </c>
      <c r="B38" s="380">
        <v>4.702</v>
      </c>
      <c r="C38" s="381">
        <v>3.5869999999999997</v>
      </c>
      <c r="D38" s="381">
        <f t="shared" si="24"/>
        <v>8.289</v>
      </c>
      <c r="E38" s="382">
        <f t="shared" si="25"/>
        <v>0.0005470797104180173</v>
      </c>
      <c r="F38" s="383">
        <v>8.485999999999999</v>
      </c>
      <c r="G38" s="381">
        <v>2.3219999999999996</v>
      </c>
      <c r="H38" s="381">
        <f t="shared" si="26"/>
        <v>10.807999999999998</v>
      </c>
      <c r="I38" s="384">
        <f t="shared" si="27"/>
        <v>-0.23306809770540327</v>
      </c>
      <c r="J38" s="383">
        <v>10.385000000000002</v>
      </c>
      <c r="K38" s="381">
        <v>8.600000000000001</v>
      </c>
      <c r="L38" s="381">
        <f t="shared" si="28"/>
        <v>18.985000000000003</v>
      </c>
      <c r="M38" s="384">
        <f t="shared" si="29"/>
        <v>0.00045723880314654515</v>
      </c>
      <c r="N38" s="383">
        <v>22.329999999999995</v>
      </c>
      <c r="O38" s="381">
        <v>4.214</v>
      </c>
      <c r="P38" s="381">
        <f t="shared" si="30"/>
        <v>26.543999999999997</v>
      </c>
      <c r="Q38" s="385">
        <f t="shared" si="31"/>
        <v>-0.28477245328511136</v>
      </c>
    </row>
    <row r="39" spans="1:17" s="84" customFormat="1" ht="18" customHeight="1">
      <c r="A39" s="379" t="s">
        <v>259</v>
      </c>
      <c r="B39" s="380">
        <v>7.824999999999999</v>
      </c>
      <c r="C39" s="381">
        <v>0</v>
      </c>
      <c r="D39" s="381">
        <f t="shared" si="24"/>
        <v>7.824999999999999</v>
      </c>
      <c r="E39" s="382">
        <f t="shared" si="25"/>
        <v>0.0005164553907613688</v>
      </c>
      <c r="F39" s="383">
        <v>13.078</v>
      </c>
      <c r="G39" s="381"/>
      <c r="H39" s="381">
        <f t="shared" si="26"/>
        <v>13.078</v>
      </c>
      <c r="I39" s="384">
        <f t="shared" si="27"/>
        <v>-0.4016669215476373</v>
      </c>
      <c r="J39" s="383">
        <v>27.076999999999998</v>
      </c>
      <c r="K39" s="381">
        <v>0.33499999999999996</v>
      </c>
      <c r="L39" s="381">
        <f t="shared" si="28"/>
        <v>27.412</v>
      </c>
      <c r="M39" s="384">
        <f t="shared" si="29"/>
        <v>0.0006601964746828071</v>
      </c>
      <c r="N39" s="383">
        <v>43.608</v>
      </c>
      <c r="O39" s="381"/>
      <c r="P39" s="381">
        <f t="shared" si="30"/>
        <v>43.608</v>
      </c>
      <c r="Q39" s="385">
        <f t="shared" si="31"/>
        <v>-0.37139974316639146</v>
      </c>
    </row>
    <row r="40" spans="1:17" s="84" customFormat="1" ht="18" customHeight="1">
      <c r="A40" s="379" t="s">
        <v>252</v>
      </c>
      <c r="B40" s="380">
        <v>6.839</v>
      </c>
      <c r="C40" s="381">
        <v>0</v>
      </c>
      <c r="D40" s="381">
        <f t="shared" si="24"/>
        <v>6.839</v>
      </c>
      <c r="E40" s="382">
        <f t="shared" si="25"/>
        <v>0.0004513787114909906</v>
      </c>
      <c r="F40" s="383">
        <v>14.931000000000001</v>
      </c>
      <c r="G40" s="381"/>
      <c r="H40" s="381">
        <f t="shared" si="26"/>
        <v>14.931000000000001</v>
      </c>
      <c r="I40" s="384">
        <f t="shared" si="27"/>
        <v>-0.5419596812001874</v>
      </c>
      <c r="J40" s="383">
        <v>14.224</v>
      </c>
      <c r="K40" s="381"/>
      <c r="L40" s="381">
        <f t="shared" si="28"/>
        <v>14.224</v>
      </c>
      <c r="M40" s="384">
        <f t="shared" si="29"/>
        <v>0.0003425738602031318</v>
      </c>
      <c r="N40" s="383">
        <v>47.481</v>
      </c>
      <c r="O40" s="381"/>
      <c r="P40" s="381">
        <f t="shared" si="30"/>
        <v>47.481</v>
      </c>
      <c r="Q40" s="385">
        <f t="shared" si="31"/>
        <v>-0.7004275394368273</v>
      </c>
    </row>
    <row r="41" spans="1:17" s="84" customFormat="1" ht="18" customHeight="1">
      <c r="A41" s="379" t="s">
        <v>244</v>
      </c>
      <c r="B41" s="380">
        <v>5.018999999999999</v>
      </c>
      <c r="C41" s="381">
        <v>0.303</v>
      </c>
      <c r="D41" s="381">
        <f t="shared" si="24"/>
        <v>5.321999999999999</v>
      </c>
      <c r="E41" s="382">
        <f t="shared" si="25"/>
        <v>0.0003512556664066459</v>
      </c>
      <c r="F41" s="383">
        <v>6.7010000000000005</v>
      </c>
      <c r="G41" s="381"/>
      <c r="H41" s="381">
        <f t="shared" si="26"/>
        <v>6.7010000000000005</v>
      </c>
      <c r="I41" s="384">
        <f t="shared" si="27"/>
        <v>-0.20579018057006437</v>
      </c>
      <c r="J41" s="383">
        <v>11.452000000000002</v>
      </c>
      <c r="K41" s="381">
        <v>0.7120000000000001</v>
      </c>
      <c r="L41" s="381">
        <f t="shared" si="28"/>
        <v>12.164000000000001</v>
      </c>
      <c r="M41" s="384">
        <f t="shared" si="29"/>
        <v>0.0002929603793244443</v>
      </c>
      <c r="N41" s="383">
        <v>18.615</v>
      </c>
      <c r="O41" s="381">
        <v>0.175</v>
      </c>
      <c r="P41" s="381">
        <f t="shared" si="30"/>
        <v>18.79</v>
      </c>
      <c r="Q41" s="385">
        <f t="shared" si="31"/>
        <v>-0.352634379989356</v>
      </c>
    </row>
    <row r="42" spans="1:17" s="84" customFormat="1" ht="18" customHeight="1">
      <c r="A42" s="379" t="s">
        <v>250</v>
      </c>
      <c r="B42" s="380">
        <v>4.714</v>
      </c>
      <c r="C42" s="381">
        <v>0.045</v>
      </c>
      <c r="D42" s="381">
        <f t="shared" si="24"/>
        <v>4.759</v>
      </c>
      <c r="E42" s="382">
        <f t="shared" si="25"/>
        <v>0.0003140972785473935</v>
      </c>
      <c r="F42" s="383">
        <v>117.207</v>
      </c>
      <c r="G42" s="381"/>
      <c r="H42" s="381">
        <f t="shared" si="26"/>
        <v>117.207</v>
      </c>
      <c r="I42" s="384">
        <f t="shared" si="27"/>
        <v>-0.9593966230685881</v>
      </c>
      <c r="J42" s="383">
        <v>50.189</v>
      </c>
      <c r="K42" s="381">
        <v>0.105</v>
      </c>
      <c r="L42" s="381">
        <f t="shared" si="28"/>
        <v>50.294</v>
      </c>
      <c r="M42" s="384">
        <f t="shared" si="29"/>
        <v>0.0012112914598605392</v>
      </c>
      <c r="N42" s="383">
        <v>331.759</v>
      </c>
      <c r="O42" s="381"/>
      <c r="P42" s="381">
        <f t="shared" si="30"/>
        <v>331.759</v>
      </c>
      <c r="Q42" s="385">
        <f t="shared" si="31"/>
        <v>-0.8484020026585564</v>
      </c>
    </row>
    <row r="43" spans="1:17" s="84" customFormat="1" ht="18" customHeight="1">
      <c r="A43" s="379" t="s">
        <v>269</v>
      </c>
      <c r="B43" s="380">
        <v>3.7969999999999997</v>
      </c>
      <c r="C43" s="381">
        <v>0</v>
      </c>
      <c r="D43" s="381">
        <f t="shared" si="24"/>
        <v>3.7969999999999997</v>
      </c>
      <c r="E43" s="382">
        <f t="shared" si="25"/>
        <v>0.0002506046158109798</v>
      </c>
      <c r="F43" s="383"/>
      <c r="G43" s="381">
        <v>26.965</v>
      </c>
      <c r="H43" s="381">
        <f t="shared" si="26"/>
        <v>26.965</v>
      </c>
      <c r="I43" s="384">
        <f t="shared" si="27"/>
        <v>-0.8591878360838123</v>
      </c>
      <c r="J43" s="383">
        <v>14.154</v>
      </c>
      <c r="K43" s="381">
        <v>9.482</v>
      </c>
      <c r="L43" s="381">
        <f t="shared" si="28"/>
        <v>23.636</v>
      </c>
      <c r="M43" s="384">
        <f t="shared" si="29"/>
        <v>0.0005692544825478925</v>
      </c>
      <c r="N43" s="383"/>
      <c r="O43" s="381">
        <v>84.762</v>
      </c>
      <c r="P43" s="381">
        <f t="shared" si="30"/>
        <v>84.762</v>
      </c>
      <c r="Q43" s="385">
        <f t="shared" si="31"/>
        <v>-0.72114862792289</v>
      </c>
    </row>
    <row r="44" spans="1:17" s="84" customFormat="1" ht="18" customHeight="1">
      <c r="A44" s="379" t="s">
        <v>258</v>
      </c>
      <c r="B44" s="380">
        <v>3.6860000000000004</v>
      </c>
      <c r="C44" s="381">
        <v>0.06</v>
      </c>
      <c r="D44" s="381">
        <f t="shared" si="24"/>
        <v>3.7460000000000004</v>
      </c>
      <c r="E44" s="382">
        <f t="shared" si="25"/>
        <v>0.00024723858067630516</v>
      </c>
      <c r="F44" s="383">
        <v>4.115</v>
      </c>
      <c r="G44" s="381">
        <v>0.35</v>
      </c>
      <c r="H44" s="381">
        <f t="shared" si="26"/>
        <v>4.465</v>
      </c>
      <c r="I44" s="384">
        <f t="shared" si="27"/>
        <v>-0.1610302351623739</v>
      </c>
      <c r="J44" s="383">
        <v>9.798</v>
      </c>
      <c r="K44" s="381">
        <v>0.14</v>
      </c>
      <c r="L44" s="381">
        <f t="shared" si="28"/>
        <v>9.938</v>
      </c>
      <c r="M44" s="384">
        <f t="shared" si="29"/>
        <v>0.00023934891891863922</v>
      </c>
      <c r="N44" s="383">
        <v>13.710999999999999</v>
      </c>
      <c r="O44" s="381">
        <v>0.704</v>
      </c>
      <c r="P44" s="381">
        <f t="shared" si="30"/>
        <v>14.415</v>
      </c>
      <c r="Q44" s="385">
        <f t="shared" si="31"/>
        <v>-0.31057925771765515</v>
      </c>
    </row>
    <row r="45" spans="1:17" s="84" customFormat="1" ht="18" customHeight="1">
      <c r="A45" s="379" t="s">
        <v>264</v>
      </c>
      <c r="B45" s="380">
        <v>3.415</v>
      </c>
      <c r="C45" s="381">
        <v>0</v>
      </c>
      <c r="D45" s="381">
        <f t="shared" si="24"/>
        <v>3.415</v>
      </c>
      <c r="E45" s="382">
        <f t="shared" si="25"/>
        <v>0.00022539235264537692</v>
      </c>
      <c r="F45" s="383">
        <v>0.8150000000000001</v>
      </c>
      <c r="G45" s="381"/>
      <c r="H45" s="381">
        <f t="shared" si="26"/>
        <v>0.8150000000000001</v>
      </c>
      <c r="I45" s="384">
        <f t="shared" si="27"/>
        <v>3.190184049079754</v>
      </c>
      <c r="J45" s="383">
        <v>9.481</v>
      </c>
      <c r="K45" s="381">
        <v>0.14</v>
      </c>
      <c r="L45" s="381">
        <f t="shared" si="28"/>
        <v>9.621</v>
      </c>
      <c r="M45" s="384">
        <f t="shared" si="29"/>
        <v>0.00023171422307468584</v>
      </c>
      <c r="N45" s="383">
        <v>2.327</v>
      </c>
      <c r="O45" s="381"/>
      <c r="P45" s="381">
        <f t="shared" si="30"/>
        <v>2.327</v>
      </c>
      <c r="Q45" s="385">
        <f t="shared" si="31"/>
        <v>3.1345079501504083</v>
      </c>
    </row>
    <row r="46" spans="1:17" s="84" customFormat="1" ht="18" customHeight="1">
      <c r="A46" s="379" t="s">
        <v>267</v>
      </c>
      <c r="B46" s="380">
        <v>2.311</v>
      </c>
      <c r="C46" s="381">
        <v>0.45</v>
      </c>
      <c r="D46" s="381">
        <f>C46+B46</f>
        <v>2.761</v>
      </c>
      <c r="E46" s="382">
        <f>D46/$D$8</f>
        <v>0.00018222790209484208</v>
      </c>
      <c r="F46" s="383">
        <v>2.42</v>
      </c>
      <c r="G46" s="381">
        <v>0.05</v>
      </c>
      <c r="H46" s="381">
        <f>G46+F46</f>
        <v>2.4699999999999998</v>
      </c>
      <c r="I46" s="384">
        <f>(D46/H46-1)</f>
        <v>0.11781376518218645</v>
      </c>
      <c r="J46" s="383">
        <v>11.499000000000002</v>
      </c>
      <c r="K46" s="381">
        <v>0.6599999999999999</v>
      </c>
      <c r="L46" s="381">
        <f>K46+J46</f>
        <v>12.159000000000002</v>
      </c>
      <c r="M46" s="384">
        <f>(L46/$L$8)</f>
        <v>0.0002928399582543504</v>
      </c>
      <c r="N46" s="383">
        <v>11.605</v>
      </c>
      <c r="O46" s="381">
        <v>1.7510000000000001</v>
      </c>
      <c r="P46" s="381">
        <f>O46+N46</f>
        <v>13.356</v>
      </c>
      <c r="Q46" s="385">
        <f>(L46/P46-1)</f>
        <v>-0.08962264150943378</v>
      </c>
    </row>
    <row r="47" spans="1:17" s="84" customFormat="1" ht="18" customHeight="1">
      <c r="A47" s="379" t="s">
        <v>263</v>
      </c>
      <c r="B47" s="380">
        <v>2.502</v>
      </c>
      <c r="C47" s="381">
        <v>0</v>
      </c>
      <c r="D47" s="381">
        <f>C47+B47</f>
        <v>2.502</v>
      </c>
      <c r="E47" s="382">
        <f>D47/$D$8</f>
        <v>0.00016513372366580762</v>
      </c>
      <c r="F47" s="383"/>
      <c r="G47" s="381"/>
      <c r="H47" s="381">
        <f>G47+F47</f>
        <v>0</v>
      </c>
      <c r="I47" s="384"/>
      <c r="J47" s="383">
        <v>4.354</v>
      </c>
      <c r="K47" s="381"/>
      <c r="L47" s="381">
        <f>K47+J47</f>
        <v>4.354</v>
      </c>
      <c r="M47" s="384">
        <f>(L47/$L$8)</f>
        <v>0.00010486266783776968</v>
      </c>
      <c r="N47" s="383"/>
      <c r="O47" s="381">
        <v>0.005</v>
      </c>
      <c r="P47" s="381">
        <f>O47+N47</f>
        <v>0.005</v>
      </c>
      <c r="Q47" s="385" t="s">
        <v>43</v>
      </c>
    </row>
    <row r="48" spans="1:17" s="84" customFormat="1" ht="18" customHeight="1">
      <c r="A48" s="379" t="s">
        <v>249</v>
      </c>
      <c r="B48" s="380">
        <v>1.78</v>
      </c>
      <c r="C48" s="381">
        <v>0.5</v>
      </c>
      <c r="D48" s="381">
        <f>C48+B48</f>
        <v>2.2800000000000002</v>
      </c>
      <c r="E48" s="382">
        <f>D48/$D$8</f>
        <v>0.00015048157072663527</v>
      </c>
      <c r="F48" s="383">
        <v>2.994</v>
      </c>
      <c r="G48" s="381">
        <v>1.9500000000000002</v>
      </c>
      <c r="H48" s="381">
        <f>G48+F48</f>
        <v>4.944000000000001</v>
      </c>
      <c r="I48" s="384">
        <f>(D48/H48-1)</f>
        <v>-0.5388349514563107</v>
      </c>
      <c r="J48" s="383">
        <v>6.3</v>
      </c>
      <c r="K48" s="381">
        <v>5.509000000000002</v>
      </c>
      <c r="L48" s="381">
        <f>K48+J48</f>
        <v>11.809000000000001</v>
      </c>
      <c r="M48" s="384">
        <f>(L48/$L$8)</f>
        <v>0.0002844104833477773</v>
      </c>
      <c r="N48" s="383">
        <v>10.726</v>
      </c>
      <c r="O48" s="381">
        <v>2.2800000000000002</v>
      </c>
      <c r="P48" s="381">
        <f>O48+N48</f>
        <v>13.006</v>
      </c>
      <c r="Q48" s="385">
        <f>(L48/P48-1)</f>
        <v>-0.09203444564047358</v>
      </c>
    </row>
    <row r="49" spans="1:17" s="84" customFormat="1" ht="18" customHeight="1" thickBot="1">
      <c r="A49" s="386" t="s">
        <v>270</v>
      </c>
      <c r="B49" s="387">
        <v>1317.5600000000004</v>
      </c>
      <c r="C49" s="388">
        <v>841.835999999999</v>
      </c>
      <c r="D49" s="388">
        <f>C49+B49</f>
        <v>2159.3959999999993</v>
      </c>
      <c r="E49" s="389">
        <f>D49/$D$8</f>
        <v>0.1425216236407075</v>
      </c>
      <c r="F49" s="390">
        <v>1413.298</v>
      </c>
      <c r="G49" s="388">
        <v>694.7179999999993</v>
      </c>
      <c r="H49" s="388">
        <f>G49+F49</f>
        <v>2108.015999999999</v>
      </c>
      <c r="I49" s="391">
        <f>(D49/H49-1)</f>
        <v>0.024373629042663936</v>
      </c>
      <c r="J49" s="390">
        <v>3881.8160000000003</v>
      </c>
      <c r="K49" s="388">
        <v>1972.1659999999872</v>
      </c>
      <c r="L49" s="388">
        <f>K49+J49</f>
        <v>5853.981999999987</v>
      </c>
      <c r="M49" s="391">
        <f>(L49/$L$8)</f>
        <v>0.14098855535008756</v>
      </c>
      <c r="N49" s="390">
        <v>3858.277000000001</v>
      </c>
      <c r="O49" s="388">
        <v>2189.3619999999833</v>
      </c>
      <c r="P49" s="388">
        <f>O49+N49</f>
        <v>6047.638999999985</v>
      </c>
      <c r="Q49" s="392">
        <f>(L49/P49-1)</f>
        <v>-0.0320219179749317</v>
      </c>
    </row>
    <row r="50" ht="9.75" customHeight="1" thickTop="1">
      <c r="A50" s="72"/>
    </row>
    <row r="51" ht="13.5" customHeight="1">
      <c r="A51" s="72" t="s">
        <v>37</v>
      </c>
    </row>
    <row r="52" ht="14.25">
      <c r="A52" s="62" t="s">
        <v>142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P1:Q1"/>
    <mergeCell ref="B5:I5"/>
    <mergeCell ref="J5:Q5"/>
    <mergeCell ref="A3:Q3"/>
    <mergeCell ref="N6:P6"/>
    <mergeCell ref="Q6:Q7"/>
    <mergeCell ref="B6:D6"/>
    <mergeCell ref="E6:E7"/>
  </mergeCells>
  <conditionalFormatting sqref="Q50:Q65536 I50:I65536 I3 Q3">
    <cfRule type="cellIs" priority="4" dxfId="99" operator="lessThan" stopIfTrue="1">
      <formula>0</formula>
    </cfRule>
  </conditionalFormatting>
  <conditionalFormatting sqref="I8:I49 Q8:Q49">
    <cfRule type="cellIs" priority="5" dxfId="99" operator="lessThan">
      <formula>0</formula>
    </cfRule>
    <cfRule type="cellIs" priority="6" dxfId="101" operator="greaterThanOrEqual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3"/>
  <sheetViews>
    <sheetView showGridLines="0" zoomScale="80" zoomScaleNormal="80" zoomScalePageLayoutView="0" workbookViewId="0" topLeftCell="A1">
      <selection activeCell="N12" sqref="N12"/>
    </sheetView>
  </sheetViews>
  <sheetFormatPr defaultColWidth="8.00390625" defaultRowHeight="15"/>
  <cols>
    <col min="1" max="1" width="20.28125" style="73" customWidth="1"/>
    <col min="2" max="2" width="9.00390625" style="73" customWidth="1"/>
    <col min="3" max="3" width="10.7109375" style="73" customWidth="1"/>
    <col min="4" max="4" width="9.7109375" style="73" customWidth="1"/>
    <col min="5" max="5" width="10.140625" style="73" customWidth="1"/>
    <col min="6" max="6" width="11.140625" style="73" bestFit="1" customWidth="1"/>
    <col min="7" max="7" width="9.421875" style="73" bestFit="1" customWidth="1"/>
    <col min="8" max="8" width="9.28125" style="73" bestFit="1" customWidth="1"/>
    <col min="9" max="9" width="10.7109375" style="73" bestFit="1" customWidth="1"/>
    <col min="10" max="10" width="8.57421875" style="73" customWidth="1"/>
    <col min="11" max="11" width="10.421875" style="73" customWidth="1"/>
    <col min="12" max="12" width="12.8515625" style="73" customWidth="1"/>
    <col min="13" max="13" width="11.140625" style="73" customWidth="1"/>
    <col min="14" max="15" width="11.140625" style="73" bestFit="1" customWidth="1"/>
    <col min="16" max="16" width="8.57421875" style="73" customWidth="1"/>
    <col min="17" max="17" width="10.28125" style="73" customWidth="1"/>
    <col min="18" max="18" width="11.140625" style="73" bestFit="1" customWidth="1"/>
    <col min="19" max="19" width="9.421875" style="73" bestFit="1" customWidth="1"/>
    <col min="20" max="21" width="11.140625" style="73" bestFit="1" customWidth="1"/>
    <col min="22" max="22" width="8.28125" style="73" customWidth="1"/>
    <col min="23" max="23" width="10.28125" style="73" customWidth="1"/>
    <col min="24" max="24" width="11.140625" style="73" bestFit="1" customWidth="1"/>
    <col min="25" max="25" width="9.8515625" style="73" bestFit="1" customWidth="1"/>
    <col min="26" max="16384" width="8.00390625" style="73" customWidth="1"/>
  </cols>
  <sheetData>
    <row r="1" spans="24:25" ht="16.5">
      <c r="X1" s="619" t="s">
        <v>26</v>
      </c>
      <c r="Y1" s="619"/>
    </row>
    <row r="2" ht="5.25" customHeight="1" thickBot="1"/>
    <row r="3" spans="1:25" ht="24.75" customHeight="1" thickTop="1">
      <c r="A3" s="708" t="s">
        <v>55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10"/>
    </row>
    <row r="4" spans="1:25" ht="17.25" customHeight="1" thickBot="1">
      <c r="A4" s="717" t="s">
        <v>40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9"/>
    </row>
    <row r="5" spans="1:25" s="109" customFormat="1" ht="15.75" customHeight="1" thickBot="1" thickTop="1">
      <c r="A5" s="654" t="s">
        <v>54</v>
      </c>
      <c r="B5" s="701" t="s">
        <v>33</v>
      </c>
      <c r="C5" s="702"/>
      <c r="D5" s="702"/>
      <c r="E5" s="702"/>
      <c r="F5" s="702"/>
      <c r="G5" s="702"/>
      <c r="H5" s="702"/>
      <c r="I5" s="702"/>
      <c r="J5" s="703"/>
      <c r="K5" s="703"/>
      <c r="L5" s="703"/>
      <c r="M5" s="704"/>
      <c r="N5" s="701" t="s">
        <v>32</v>
      </c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5"/>
    </row>
    <row r="6" spans="1:25" s="76" customFormat="1" ht="26.25" customHeight="1">
      <c r="A6" s="655"/>
      <c r="B6" s="693" t="s">
        <v>153</v>
      </c>
      <c r="C6" s="694"/>
      <c r="D6" s="694"/>
      <c r="E6" s="694"/>
      <c r="F6" s="694"/>
      <c r="G6" s="698" t="s">
        <v>31</v>
      </c>
      <c r="H6" s="693" t="s">
        <v>154</v>
      </c>
      <c r="I6" s="694"/>
      <c r="J6" s="694"/>
      <c r="K6" s="694"/>
      <c r="L6" s="694"/>
      <c r="M6" s="695" t="s">
        <v>30</v>
      </c>
      <c r="N6" s="693" t="s">
        <v>155</v>
      </c>
      <c r="O6" s="694"/>
      <c r="P6" s="694"/>
      <c r="Q6" s="694"/>
      <c r="R6" s="694"/>
      <c r="S6" s="698" t="s">
        <v>31</v>
      </c>
      <c r="T6" s="693" t="s">
        <v>156</v>
      </c>
      <c r="U6" s="694"/>
      <c r="V6" s="694"/>
      <c r="W6" s="694"/>
      <c r="X6" s="694"/>
      <c r="Y6" s="711" t="s">
        <v>30</v>
      </c>
    </row>
    <row r="7" spans="1:25" s="76" customFormat="1" ht="26.25" customHeight="1">
      <c r="A7" s="656"/>
      <c r="B7" s="716" t="s">
        <v>20</v>
      </c>
      <c r="C7" s="715"/>
      <c r="D7" s="714" t="s">
        <v>19</v>
      </c>
      <c r="E7" s="715"/>
      <c r="F7" s="706" t="s">
        <v>15</v>
      </c>
      <c r="G7" s="699"/>
      <c r="H7" s="716" t="s">
        <v>20</v>
      </c>
      <c r="I7" s="715"/>
      <c r="J7" s="714" t="s">
        <v>19</v>
      </c>
      <c r="K7" s="715"/>
      <c r="L7" s="706" t="s">
        <v>15</v>
      </c>
      <c r="M7" s="696"/>
      <c r="N7" s="716" t="s">
        <v>20</v>
      </c>
      <c r="O7" s="715"/>
      <c r="P7" s="714" t="s">
        <v>19</v>
      </c>
      <c r="Q7" s="715"/>
      <c r="R7" s="706" t="s">
        <v>15</v>
      </c>
      <c r="S7" s="699"/>
      <c r="T7" s="716" t="s">
        <v>20</v>
      </c>
      <c r="U7" s="715"/>
      <c r="V7" s="714" t="s">
        <v>19</v>
      </c>
      <c r="W7" s="715"/>
      <c r="X7" s="706" t="s">
        <v>15</v>
      </c>
      <c r="Y7" s="712"/>
    </row>
    <row r="8" spans="1:25" s="105" customFormat="1" ht="21" customHeight="1" thickBot="1">
      <c r="A8" s="657"/>
      <c r="B8" s="108" t="s">
        <v>17</v>
      </c>
      <c r="C8" s="106" t="s">
        <v>16</v>
      </c>
      <c r="D8" s="107" t="s">
        <v>17</v>
      </c>
      <c r="E8" s="106" t="s">
        <v>16</v>
      </c>
      <c r="F8" s="707"/>
      <c r="G8" s="700"/>
      <c r="H8" s="108" t="s">
        <v>17</v>
      </c>
      <c r="I8" s="106" t="s">
        <v>16</v>
      </c>
      <c r="J8" s="107" t="s">
        <v>17</v>
      </c>
      <c r="K8" s="106" t="s">
        <v>16</v>
      </c>
      <c r="L8" s="707"/>
      <c r="M8" s="697"/>
      <c r="N8" s="108" t="s">
        <v>17</v>
      </c>
      <c r="O8" s="106" t="s">
        <v>16</v>
      </c>
      <c r="P8" s="107" t="s">
        <v>17</v>
      </c>
      <c r="Q8" s="106" t="s">
        <v>16</v>
      </c>
      <c r="R8" s="707"/>
      <c r="S8" s="700"/>
      <c r="T8" s="108" t="s">
        <v>17</v>
      </c>
      <c r="U8" s="106" t="s">
        <v>16</v>
      </c>
      <c r="V8" s="107" t="s">
        <v>17</v>
      </c>
      <c r="W8" s="106" t="s">
        <v>16</v>
      </c>
      <c r="X8" s="707"/>
      <c r="Y8" s="713"/>
    </row>
    <row r="9" spans="1:25" s="538" customFormat="1" ht="18" customHeight="1" thickBot="1" thickTop="1">
      <c r="A9" s="549" t="s">
        <v>22</v>
      </c>
      <c r="B9" s="550">
        <f>B10+B38+B57+B72+B93+B101</f>
        <v>575513</v>
      </c>
      <c r="C9" s="551">
        <f>C10+C38+C57+C72+C93+C101</f>
        <v>526506</v>
      </c>
      <c r="D9" s="552">
        <f>D10+D38+D57+D72+D93+D101</f>
        <v>4169</v>
      </c>
      <c r="E9" s="551">
        <f>E10+E38+E57+E72+E93+E101</f>
        <v>4335</v>
      </c>
      <c r="F9" s="552">
        <f aca="true" t="shared" si="0" ref="F9:F55">SUM(B9:E9)</f>
        <v>1110523</v>
      </c>
      <c r="G9" s="553">
        <f aca="true" t="shared" si="1" ref="G9:G55">F9/$F$9</f>
        <v>1</v>
      </c>
      <c r="H9" s="550">
        <f>H10+H38+H57+H72+H93+H101</f>
        <v>491536</v>
      </c>
      <c r="I9" s="551">
        <f>I10+I38+I57+I72+I93+I101</f>
        <v>445247</v>
      </c>
      <c r="J9" s="552">
        <f>J10+J38+J57+J72+J93+J101</f>
        <v>262</v>
      </c>
      <c r="K9" s="551">
        <f>K10+K38+K57+K72+K93+K101</f>
        <v>139</v>
      </c>
      <c r="L9" s="552">
        <f aca="true" t="shared" si="2" ref="L9:L55">SUM(H9:K9)</f>
        <v>937184</v>
      </c>
      <c r="M9" s="554">
        <f aca="true" t="shared" si="3" ref="M9:M54">IF(ISERROR(F9/L9-1),"         /0",(F9/L9-1))</f>
        <v>0.18495727626591996</v>
      </c>
      <c r="N9" s="550">
        <f>N10+N38+N57+N72+N93+N101</f>
        <v>1634123</v>
      </c>
      <c r="O9" s="551">
        <f>O10+O38+O57+O72+O93+O101</f>
        <v>1565305</v>
      </c>
      <c r="P9" s="552">
        <f>P10+P38+P57+P72+P93+P101</f>
        <v>22074</v>
      </c>
      <c r="Q9" s="551">
        <f>Q10+Q38+Q57+Q72+Q93+Q101</f>
        <v>22152</v>
      </c>
      <c r="R9" s="552">
        <f aca="true" t="shared" si="4" ref="R9:R55">SUM(N9:Q9)</f>
        <v>3243654</v>
      </c>
      <c r="S9" s="553">
        <f aca="true" t="shared" si="5" ref="S9:S55">R9/$R$9</f>
        <v>1</v>
      </c>
      <c r="T9" s="550">
        <f>T10+T38+T57+T72+T93+T101</f>
        <v>1492683</v>
      </c>
      <c r="U9" s="551">
        <f>U10+U38+U57+U72+U93+U101</f>
        <v>1423139</v>
      </c>
      <c r="V9" s="552">
        <f>V10+V38+V57+V72+V93+V101</f>
        <v>3379</v>
      </c>
      <c r="W9" s="551">
        <f>W10+W38+W57+W72+W93+W101</f>
        <v>3621</v>
      </c>
      <c r="X9" s="552">
        <f aca="true" t="shared" si="6" ref="X9:X55">SUM(T9:W9)</f>
        <v>2922822</v>
      </c>
      <c r="Y9" s="555">
        <f aca="true" t="shared" si="7" ref="Y9:Y54">IF(ISERROR(R9/X9-1),"         /0",(R9/X9-1))</f>
        <v>0.10976788870482013</v>
      </c>
    </row>
    <row r="10" spans="1:25" s="96" customFormat="1" ht="19.5" customHeight="1">
      <c r="A10" s="103" t="s">
        <v>53</v>
      </c>
      <c r="B10" s="100">
        <f>SUM(B11:B37)</f>
        <v>161847</v>
      </c>
      <c r="C10" s="99">
        <f>SUM(C11:C37)</f>
        <v>146619</v>
      </c>
      <c r="D10" s="98">
        <f>SUM(D11:D37)</f>
        <v>317</v>
      </c>
      <c r="E10" s="99">
        <f>SUM(E11:E37)</f>
        <v>190</v>
      </c>
      <c r="F10" s="98">
        <f t="shared" si="0"/>
        <v>308973</v>
      </c>
      <c r="G10" s="101">
        <f t="shared" si="1"/>
        <v>0.27822296341453534</v>
      </c>
      <c r="H10" s="100">
        <f>SUM(H11:H37)</f>
        <v>136422</v>
      </c>
      <c r="I10" s="99">
        <f>SUM(I11:I37)</f>
        <v>125706</v>
      </c>
      <c r="J10" s="98">
        <f>SUM(J11:J37)</f>
        <v>24</v>
      </c>
      <c r="K10" s="99">
        <f>SUM(K11:K37)</f>
        <v>6</v>
      </c>
      <c r="L10" s="98">
        <f t="shared" si="2"/>
        <v>262158</v>
      </c>
      <c r="M10" s="102">
        <f t="shared" si="3"/>
        <v>0.17857551552880313</v>
      </c>
      <c r="N10" s="100">
        <f>SUM(N11:N37)</f>
        <v>451662</v>
      </c>
      <c r="O10" s="99">
        <f>SUM(O11:O37)</f>
        <v>437210</v>
      </c>
      <c r="P10" s="98">
        <f>SUM(P11:P37)</f>
        <v>1414</v>
      </c>
      <c r="Q10" s="99">
        <f>SUM(Q11:Q37)</f>
        <v>1412</v>
      </c>
      <c r="R10" s="98">
        <f t="shared" si="4"/>
        <v>891698</v>
      </c>
      <c r="S10" s="101">
        <f t="shared" si="5"/>
        <v>0.27490539989776963</v>
      </c>
      <c r="T10" s="100">
        <f>SUM(T11:T37)</f>
        <v>404749</v>
      </c>
      <c r="U10" s="99">
        <f>SUM(U11:U37)</f>
        <v>390735</v>
      </c>
      <c r="V10" s="98">
        <f>SUM(V11:V37)</f>
        <v>209</v>
      </c>
      <c r="W10" s="99">
        <f>SUM(W11:W37)</f>
        <v>208</v>
      </c>
      <c r="X10" s="98">
        <f t="shared" si="6"/>
        <v>795901</v>
      </c>
      <c r="Y10" s="97">
        <f t="shared" si="7"/>
        <v>0.12036295971483901</v>
      </c>
    </row>
    <row r="11" spans="1:25" ht="19.5" customHeight="1">
      <c r="A11" s="248" t="s">
        <v>271</v>
      </c>
      <c r="B11" s="249">
        <v>25235</v>
      </c>
      <c r="C11" s="250">
        <v>22474</v>
      </c>
      <c r="D11" s="251">
        <v>95</v>
      </c>
      <c r="E11" s="250">
        <v>1</v>
      </c>
      <c r="F11" s="251">
        <f t="shared" si="0"/>
        <v>47805</v>
      </c>
      <c r="G11" s="252">
        <f t="shared" si="1"/>
        <v>0.04304728492791234</v>
      </c>
      <c r="H11" s="249">
        <v>16972</v>
      </c>
      <c r="I11" s="250">
        <v>17566</v>
      </c>
      <c r="J11" s="251">
        <v>0</v>
      </c>
      <c r="K11" s="250">
        <v>0</v>
      </c>
      <c r="L11" s="251">
        <f t="shared" si="2"/>
        <v>34538</v>
      </c>
      <c r="M11" s="253">
        <f t="shared" si="3"/>
        <v>0.38412762754067975</v>
      </c>
      <c r="N11" s="249">
        <v>62227</v>
      </c>
      <c r="O11" s="250">
        <v>63657</v>
      </c>
      <c r="P11" s="251">
        <v>210</v>
      </c>
      <c r="Q11" s="250">
        <v>282</v>
      </c>
      <c r="R11" s="251">
        <f t="shared" si="4"/>
        <v>126376</v>
      </c>
      <c r="S11" s="252">
        <f t="shared" si="5"/>
        <v>0.038960998922819755</v>
      </c>
      <c r="T11" s="249">
        <v>53759</v>
      </c>
      <c r="U11" s="250">
        <v>57981</v>
      </c>
      <c r="V11" s="251">
        <v>134</v>
      </c>
      <c r="W11" s="250">
        <v>166</v>
      </c>
      <c r="X11" s="251">
        <f t="shared" si="6"/>
        <v>112040</v>
      </c>
      <c r="Y11" s="254">
        <f t="shared" si="7"/>
        <v>0.1279543020349876</v>
      </c>
    </row>
    <row r="12" spans="1:25" ht="19.5" customHeight="1">
      <c r="A12" s="255" t="s">
        <v>272</v>
      </c>
      <c r="B12" s="256">
        <v>10574</v>
      </c>
      <c r="C12" s="257">
        <v>9934</v>
      </c>
      <c r="D12" s="258">
        <v>12</v>
      </c>
      <c r="E12" s="257">
        <v>7</v>
      </c>
      <c r="F12" s="258">
        <f t="shared" si="0"/>
        <v>20527</v>
      </c>
      <c r="G12" s="259">
        <f t="shared" si="1"/>
        <v>0.018484083625462958</v>
      </c>
      <c r="H12" s="256">
        <v>9071</v>
      </c>
      <c r="I12" s="257">
        <v>8917</v>
      </c>
      <c r="J12" s="258"/>
      <c r="K12" s="257"/>
      <c r="L12" s="258">
        <f t="shared" si="2"/>
        <v>17988</v>
      </c>
      <c r="M12" s="260">
        <f t="shared" si="3"/>
        <v>0.14114965532577273</v>
      </c>
      <c r="N12" s="256">
        <v>28166</v>
      </c>
      <c r="O12" s="257">
        <v>29344</v>
      </c>
      <c r="P12" s="258">
        <v>67</v>
      </c>
      <c r="Q12" s="257">
        <v>10</v>
      </c>
      <c r="R12" s="258">
        <f t="shared" si="4"/>
        <v>57587</v>
      </c>
      <c r="S12" s="259">
        <f t="shared" si="5"/>
        <v>0.017753743155096074</v>
      </c>
      <c r="T12" s="256">
        <v>25211</v>
      </c>
      <c r="U12" s="257">
        <v>27861</v>
      </c>
      <c r="V12" s="258"/>
      <c r="W12" s="257"/>
      <c r="X12" s="258">
        <f t="shared" si="6"/>
        <v>53072</v>
      </c>
      <c r="Y12" s="261">
        <f t="shared" si="7"/>
        <v>0.08507310823032865</v>
      </c>
    </row>
    <row r="13" spans="1:25" ht="19.5" customHeight="1">
      <c r="A13" s="255" t="s">
        <v>273</v>
      </c>
      <c r="B13" s="256">
        <v>11752</v>
      </c>
      <c r="C13" s="257">
        <v>8593</v>
      </c>
      <c r="D13" s="258">
        <v>1</v>
      </c>
      <c r="E13" s="257">
        <v>0</v>
      </c>
      <c r="F13" s="258">
        <f t="shared" si="0"/>
        <v>20346</v>
      </c>
      <c r="G13" s="259">
        <f t="shared" si="1"/>
        <v>0.01832109735683097</v>
      </c>
      <c r="H13" s="256">
        <v>12371</v>
      </c>
      <c r="I13" s="257">
        <v>8077</v>
      </c>
      <c r="J13" s="258">
        <v>0</v>
      </c>
      <c r="K13" s="257">
        <v>0</v>
      </c>
      <c r="L13" s="258">
        <f t="shared" si="2"/>
        <v>20448</v>
      </c>
      <c r="M13" s="260">
        <f t="shared" si="3"/>
        <v>-0.004988262910798125</v>
      </c>
      <c r="N13" s="256">
        <v>34592</v>
      </c>
      <c r="O13" s="257">
        <v>26411</v>
      </c>
      <c r="P13" s="258">
        <v>1</v>
      </c>
      <c r="Q13" s="257">
        <v>0</v>
      </c>
      <c r="R13" s="258">
        <f t="shared" si="4"/>
        <v>61004</v>
      </c>
      <c r="S13" s="259">
        <f t="shared" si="5"/>
        <v>0.018807184736719763</v>
      </c>
      <c r="T13" s="256">
        <v>33553</v>
      </c>
      <c r="U13" s="257">
        <v>23924</v>
      </c>
      <c r="V13" s="258">
        <v>0</v>
      </c>
      <c r="W13" s="257">
        <v>0</v>
      </c>
      <c r="X13" s="258">
        <f t="shared" si="6"/>
        <v>57477</v>
      </c>
      <c r="Y13" s="261">
        <f t="shared" si="7"/>
        <v>0.06136367590514458</v>
      </c>
    </row>
    <row r="14" spans="1:25" ht="19.5" customHeight="1">
      <c r="A14" s="255" t="s">
        <v>274</v>
      </c>
      <c r="B14" s="256">
        <v>10255</v>
      </c>
      <c r="C14" s="257">
        <v>7121</v>
      </c>
      <c r="D14" s="258">
        <v>16</v>
      </c>
      <c r="E14" s="257">
        <v>0</v>
      </c>
      <c r="F14" s="258">
        <f t="shared" si="0"/>
        <v>17392</v>
      </c>
      <c r="G14" s="259">
        <f t="shared" si="1"/>
        <v>0.015661089414627162</v>
      </c>
      <c r="H14" s="256">
        <v>6408</v>
      </c>
      <c r="I14" s="257">
        <v>6286</v>
      </c>
      <c r="J14" s="258"/>
      <c r="K14" s="257"/>
      <c r="L14" s="258">
        <f t="shared" si="2"/>
        <v>12694</v>
      </c>
      <c r="M14" s="260">
        <f t="shared" si="3"/>
        <v>0.37009610839766816</v>
      </c>
      <c r="N14" s="256">
        <v>23613</v>
      </c>
      <c r="O14" s="257">
        <v>19539</v>
      </c>
      <c r="P14" s="258">
        <v>641</v>
      </c>
      <c r="Q14" s="257">
        <v>554</v>
      </c>
      <c r="R14" s="258">
        <f t="shared" si="4"/>
        <v>44347</v>
      </c>
      <c r="S14" s="259">
        <f t="shared" si="5"/>
        <v>0.013671926783806165</v>
      </c>
      <c r="T14" s="256">
        <v>20056</v>
      </c>
      <c r="U14" s="257">
        <v>21340</v>
      </c>
      <c r="V14" s="258"/>
      <c r="W14" s="257"/>
      <c r="X14" s="258">
        <f t="shared" si="6"/>
        <v>41396</v>
      </c>
      <c r="Y14" s="261">
        <f t="shared" si="7"/>
        <v>0.07128708087737956</v>
      </c>
    </row>
    <row r="15" spans="1:25" ht="19.5" customHeight="1">
      <c r="A15" s="255" t="s">
        <v>275</v>
      </c>
      <c r="B15" s="256">
        <v>8672</v>
      </c>
      <c r="C15" s="257">
        <v>8699</v>
      </c>
      <c r="D15" s="258">
        <v>0</v>
      </c>
      <c r="E15" s="257">
        <v>0</v>
      </c>
      <c r="F15" s="258">
        <f t="shared" si="0"/>
        <v>17371</v>
      </c>
      <c r="G15" s="259">
        <f t="shared" si="1"/>
        <v>0.015642179405559363</v>
      </c>
      <c r="H15" s="256">
        <v>7454</v>
      </c>
      <c r="I15" s="257">
        <v>7402</v>
      </c>
      <c r="J15" s="258"/>
      <c r="K15" s="257"/>
      <c r="L15" s="258">
        <f t="shared" si="2"/>
        <v>14856</v>
      </c>
      <c r="M15" s="260">
        <f t="shared" si="3"/>
        <v>0.16929186860527734</v>
      </c>
      <c r="N15" s="256">
        <v>23236</v>
      </c>
      <c r="O15" s="257">
        <v>24155</v>
      </c>
      <c r="P15" s="258"/>
      <c r="Q15" s="257">
        <v>19</v>
      </c>
      <c r="R15" s="258">
        <f t="shared" si="4"/>
        <v>47410</v>
      </c>
      <c r="S15" s="259">
        <f t="shared" si="5"/>
        <v>0.014616232187526784</v>
      </c>
      <c r="T15" s="256">
        <v>24154</v>
      </c>
      <c r="U15" s="257">
        <v>22500</v>
      </c>
      <c r="V15" s="258">
        <v>0</v>
      </c>
      <c r="W15" s="257">
        <v>4</v>
      </c>
      <c r="X15" s="258">
        <f t="shared" si="6"/>
        <v>46658</v>
      </c>
      <c r="Y15" s="261">
        <f t="shared" si="7"/>
        <v>0.016117278923228673</v>
      </c>
    </row>
    <row r="16" spans="1:25" ht="19.5" customHeight="1">
      <c r="A16" s="255" t="s">
        <v>276</v>
      </c>
      <c r="B16" s="256">
        <v>7027</v>
      </c>
      <c r="C16" s="257">
        <v>7174</v>
      </c>
      <c r="D16" s="258">
        <v>0</v>
      </c>
      <c r="E16" s="257">
        <v>0</v>
      </c>
      <c r="F16" s="258">
        <f>SUM(B16:E16)</f>
        <v>14201</v>
      </c>
      <c r="G16" s="259">
        <f>F16/$F$9</f>
        <v>0.012787668512943901</v>
      </c>
      <c r="H16" s="256">
        <v>6831</v>
      </c>
      <c r="I16" s="257">
        <v>7268</v>
      </c>
      <c r="J16" s="258"/>
      <c r="K16" s="257"/>
      <c r="L16" s="258">
        <f>SUM(H16:K16)</f>
        <v>14099</v>
      </c>
      <c r="M16" s="260">
        <f>IF(ISERROR(F16/L16-1),"         /0",(F16/L16-1))</f>
        <v>0.007234555642244178</v>
      </c>
      <c r="N16" s="256">
        <v>20067</v>
      </c>
      <c r="O16" s="257">
        <v>22442</v>
      </c>
      <c r="P16" s="258"/>
      <c r="Q16" s="257">
        <v>0</v>
      </c>
      <c r="R16" s="258">
        <f>SUM(N16:Q16)</f>
        <v>42509</v>
      </c>
      <c r="S16" s="259">
        <f>R16/$R$9</f>
        <v>0.013105281882716221</v>
      </c>
      <c r="T16" s="256">
        <v>21140</v>
      </c>
      <c r="U16" s="257">
        <v>23769</v>
      </c>
      <c r="V16" s="258"/>
      <c r="W16" s="257"/>
      <c r="X16" s="258">
        <f>SUM(T16:W16)</f>
        <v>44909</v>
      </c>
      <c r="Y16" s="261">
        <f>IF(ISERROR(R16/X16-1),"         /0",(R16/X16-1))</f>
        <v>-0.05344140372753792</v>
      </c>
    </row>
    <row r="17" spans="1:25" ht="19.5" customHeight="1">
      <c r="A17" s="255" t="s">
        <v>277</v>
      </c>
      <c r="B17" s="256">
        <v>6051</v>
      </c>
      <c r="C17" s="257">
        <v>6716</v>
      </c>
      <c r="D17" s="258">
        <v>0</v>
      </c>
      <c r="E17" s="257">
        <v>0</v>
      </c>
      <c r="F17" s="258">
        <f>SUM(B17:E17)</f>
        <v>12767</v>
      </c>
      <c r="G17" s="259">
        <f>F17/$F$9</f>
        <v>0.011496385036599872</v>
      </c>
      <c r="H17" s="256">
        <v>3856</v>
      </c>
      <c r="I17" s="257">
        <v>3347</v>
      </c>
      <c r="J17" s="258"/>
      <c r="K17" s="257"/>
      <c r="L17" s="258">
        <f>SUM(H17:K17)</f>
        <v>7203</v>
      </c>
      <c r="M17" s="260">
        <f>IF(ISERROR(F17/L17-1),"         /0",(F17/L17-1))</f>
        <v>0.7724559211439679</v>
      </c>
      <c r="N17" s="256">
        <v>15655</v>
      </c>
      <c r="O17" s="257">
        <v>18978</v>
      </c>
      <c r="P17" s="258">
        <v>68</v>
      </c>
      <c r="Q17" s="257">
        <v>2</v>
      </c>
      <c r="R17" s="258">
        <f>SUM(N17:Q17)</f>
        <v>34703</v>
      </c>
      <c r="S17" s="259">
        <f>R17/$R$9</f>
        <v>0.0106987366716672</v>
      </c>
      <c r="T17" s="256">
        <v>11343</v>
      </c>
      <c r="U17" s="257">
        <v>10348</v>
      </c>
      <c r="V17" s="258">
        <v>0</v>
      </c>
      <c r="W17" s="257"/>
      <c r="X17" s="258">
        <f>SUM(T17:W17)</f>
        <v>21691</v>
      </c>
      <c r="Y17" s="261">
        <f>IF(ISERROR(R17/X17-1),"         /0",(R17/X17-1))</f>
        <v>0.5998801346180445</v>
      </c>
    </row>
    <row r="18" spans="1:25" ht="19.5" customHeight="1">
      <c r="A18" s="255" t="s">
        <v>278</v>
      </c>
      <c r="B18" s="256">
        <v>6234</v>
      </c>
      <c r="C18" s="257">
        <v>6430</v>
      </c>
      <c r="D18" s="258">
        <v>18</v>
      </c>
      <c r="E18" s="257">
        <v>0</v>
      </c>
      <c r="F18" s="258">
        <f>SUM(B18:E18)</f>
        <v>12682</v>
      </c>
      <c r="G18" s="259">
        <f>F18/$F$9</f>
        <v>0.011419844523706398</v>
      </c>
      <c r="H18" s="256">
        <v>6157</v>
      </c>
      <c r="I18" s="257">
        <v>6109</v>
      </c>
      <c r="J18" s="258"/>
      <c r="K18" s="257"/>
      <c r="L18" s="258">
        <f>SUM(H18:K18)</f>
        <v>12266</v>
      </c>
      <c r="M18" s="260">
        <f>IF(ISERROR(F18/L18-1),"         /0",(F18/L18-1))</f>
        <v>0.03391488667862386</v>
      </c>
      <c r="N18" s="256">
        <v>17248</v>
      </c>
      <c r="O18" s="257">
        <v>19436</v>
      </c>
      <c r="P18" s="258">
        <v>94</v>
      </c>
      <c r="Q18" s="257">
        <v>0</v>
      </c>
      <c r="R18" s="258">
        <f>SUM(N18:Q18)</f>
        <v>36778</v>
      </c>
      <c r="S18" s="259">
        <f>R18/$R$9</f>
        <v>0.011338447318980385</v>
      </c>
      <c r="T18" s="256">
        <v>16001</v>
      </c>
      <c r="U18" s="257">
        <v>17153</v>
      </c>
      <c r="V18" s="258"/>
      <c r="W18" s="257"/>
      <c r="X18" s="258">
        <f>SUM(T18:W18)</f>
        <v>33154</v>
      </c>
      <c r="Y18" s="261">
        <f>IF(ISERROR(R18/X18-1),"         /0",(R18/X18-1))</f>
        <v>0.10930807745671722</v>
      </c>
    </row>
    <row r="19" spans="1:25" ht="19.5" customHeight="1">
      <c r="A19" s="255" t="s">
        <v>279</v>
      </c>
      <c r="B19" s="256">
        <v>5735</v>
      </c>
      <c r="C19" s="257">
        <v>6085</v>
      </c>
      <c r="D19" s="258">
        <v>1</v>
      </c>
      <c r="E19" s="257">
        <v>0</v>
      </c>
      <c r="F19" s="258">
        <f>SUM(B19:E19)</f>
        <v>11821</v>
      </c>
      <c r="G19" s="259">
        <f>F19/$F$9</f>
        <v>0.010644534151926614</v>
      </c>
      <c r="H19" s="256">
        <v>3988</v>
      </c>
      <c r="I19" s="257">
        <v>4099</v>
      </c>
      <c r="J19" s="258"/>
      <c r="K19" s="257"/>
      <c r="L19" s="258">
        <f>SUM(H19:K19)</f>
        <v>8087</v>
      </c>
      <c r="M19" s="260">
        <f>IF(ISERROR(F19/L19-1),"         /0",(F19/L19-1))</f>
        <v>0.46172870038333125</v>
      </c>
      <c r="N19" s="256">
        <v>16306</v>
      </c>
      <c r="O19" s="257">
        <v>19327</v>
      </c>
      <c r="P19" s="258">
        <v>1</v>
      </c>
      <c r="Q19" s="257"/>
      <c r="R19" s="258">
        <f>SUM(N19:Q19)</f>
        <v>35634</v>
      </c>
      <c r="S19" s="259">
        <f>R19/$R$9</f>
        <v>0.010985758653666513</v>
      </c>
      <c r="T19" s="256">
        <v>11989</v>
      </c>
      <c r="U19" s="257">
        <v>14210</v>
      </c>
      <c r="V19" s="258">
        <v>0</v>
      </c>
      <c r="W19" s="257">
        <v>0</v>
      </c>
      <c r="X19" s="258">
        <f>SUM(T19:W19)</f>
        <v>26199</v>
      </c>
      <c r="Y19" s="261">
        <f>IF(ISERROR(R19/X19-1),"         /0",(R19/X19-1))</f>
        <v>0.3601282491698157</v>
      </c>
    </row>
    <row r="20" spans="1:25" ht="19.5" customHeight="1">
      <c r="A20" s="255" t="s">
        <v>280</v>
      </c>
      <c r="B20" s="256">
        <v>6238</v>
      </c>
      <c r="C20" s="257">
        <v>4449</v>
      </c>
      <c r="D20" s="258">
        <v>0</v>
      </c>
      <c r="E20" s="257">
        <v>0</v>
      </c>
      <c r="F20" s="258">
        <f>SUM(B20:E20)</f>
        <v>10687</v>
      </c>
      <c r="G20" s="259">
        <f>F20/$F$9</f>
        <v>0.009623393662265438</v>
      </c>
      <c r="H20" s="256">
        <v>5031</v>
      </c>
      <c r="I20" s="257">
        <v>4556</v>
      </c>
      <c r="J20" s="258"/>
      <c r="K20" s="257"/>
      <c r="L20" s="258">
        <f>SUM(H20:K20)</f>
        <v>9587</v>
      </c>
      <c r="M20" s="260">
        <f>IF(ISERROR(F20/L20-1),"         /0",(F20/L20-1))</f>
        <v>0.11473870866798785</v>
      </c>
      <c r="N20" s="256">
        <v>18240</v>
      </c>
      <c r="O20" s="257">
        <v>14596</v>
      </c>
      <c r="P20" s="258"/>
      <c r="Q20" s="257">
        <v>3</v>
      </c>
      <c r="R20" s="258">
        <f>SUM(N20:Q20)</f>
        <v>32839</v>
      </c>
      <c r="S20" s="259">
        <f>R20/$R$9</f>
        <v>0.01012407611909285</v>
      </c>
      <c r="T20" s="256">
        <v>13943</v>
      </c>
      <c r="U20" s="257">
        <v>13381</v>
      </c>
      <c r="V20" s="258">
        <v>1</v>
      </c>
      <c r="W20" s="257"/>
      <c r="X20" s="258">
        <f>SUM(T20:W20)</f>
        <v>27325</v>
      </c>
      <c r="Y20" s="261">
        <f>IF(ISERROR(R20/X20-1),"         /0",(R20/X20-1))</f>
        <v>0.2017932296431839</v>
      </c>
    </row>
    <row r="21" spans="1:25" ht="19.5" customHeight="1">
      <c r="A21" s="255" t="s">
        <v>281</v>
      </c>
      <c r="B21" s="256">
        <v>5164</v>
      </c>
      <c r="C21" s="257">
        <v>5079</v>
      </c>
      <c r="D21" s="258">
        <v>0</v>
      </c>
      <c r="E21" s="257">
        <v>0</v>
      </c>
      <c r="F21" s="258">
        <f t="shared" si="0"/>
        <v>10243</v>
      </c>
      <c r="G21" s="259">
        <f t="shared" si="1"/>
        <v>0.009223582041974817</v>
      </c>
      <c r="H21" s="256">
        <v>3545</v>
      </c>
      <c r="I21" s="257">
        <v>3246</v>
      </c>
      <c r="J21" s="258"/>
      <c r="K21" s="257"/>
      <c r="L21" s="258">
        <f t="shared" si="2"/>
        <v>6791</v>
      </c>
      <c r="M21" s="260">
        <f t="shared" si="3"/>
        <v>0.5083198350758356</v>
      </c>
      <c r="N21" s="256">
        <v>13926</v>
      </c>
      <c r="O21" s="257">
        <v>14001</v>
      </c>
      <c r="P21" s="258">
        <v>16</v>
      </c>
      <c r="Q21" s="257">
        <v>0</v>
      </c>
      <c r="R21" s="258">
        <f t="shared" si="4"/>
        <v>27943</v>
      </c>
      <c r="S21" s="259">
        <f t="shared" si="5"/>
        <v>0.008614667285721597</v>
      </c>
      <c r="T21" s="256">
        <v>10794</v>
      </c>
      <c r="U21" s="257">
        <v>10440</v>
      </c>
      <c r="V21" s="258"/>
      <c r="W21" s="257"/>
      <c r="X21" s="258">
        <f t="shared" si="6"/>
        <v>21234</v>
      </c>
      <c r="Y21" s="261">
        <f t="shared" si="7"/>
        <v>0.3159555429970802</v>
      </c>
    </row>
    <row r="22" spans="1:25" ht="19.5" customHeight="1">
      <c r="A22" s="255" t="s">
        <v>282</v>
      </c>
      <c r="B22" s="256">
        <v>4299</v>
      </c>
      <c r="C22" s="257">
        <v>5344</v>
      </c>
      <c r="D22" s="258">
        <v>0</v>
      </c>
      <c r="E22" s="257">
        <v>0</v>
      </c>
      <c r="F22" s="258">
        <f aca="true" t="shared" si="8" ref="F22:F28">SUM(B22:E22)</f>
        <v>9643</v>
      </c>
      <c r="G22" s="259">
        <f aca="true" t="shared" si="9" ref="G22:G28">F22/$F$9</f>
        <v>0.008683296068609115</v>
      </c>
      <c r="H22" s="256">
        <v>3525</v>
      </c>
      <c r="I22" s="257">
        <v>3946</v>
      </c>
      <c r="J22" s="258"/>
      <c r="K22" s="257"/>
      <c r="L22" s="258">
        <f aca="true" t="shared" si="10" ref="L22:L28">SUM(H22:K22)</f>
        <v>7471</v>
      </c>
      <c r="M22" s="260">
        <f aca="true" t="shared" si="11" ref="M22:M28">IF(ISERROR(F22/L22-1),"         /0",(F22/L22-1))</f>
        <v>0.29072413331548663</v>
      </c>
      <c r="N22" s="256">
        <v>12395</v>
      </c>
      <c r="O22" s="257">
        <v>15871</v>
      </c>
      <c r="P22" s="258"/>
      <c r="Q22" s="257">
        <v>0</v>
      </c>
      <c r="R22" s="258">
        <f aca="true" t="shared" si="12" ref="R22:R28">SUM(N22:Q22)</f>
        <v>28266</v>
      </c>
      <c r="S22" s="259">
        <f aca="true" t="shared" si="13" ref="S22:S28">R22/$R$9</f>
        <v>0.00871424634070095</v>
      </c>
      <c r="T22" s="256">
        <v>10285</v>
      </c>
      <c r="U22" s="257">
        <v>11996</v>
      </c>
      <c r="V22" s="258"/>
      <c r="W22" s="257"/>
      <c r="X22" s="258">
        <f aca="true" t="shared" si="14" ref="X22:X28">SUM(T22:W22)</f>
        <v>22281</v>
      </c>
      <c r="Y22" s="261">
        <f aca="true" t="shared" si="15" ref="Y22:Y28">IF(ISERROR(R22/X22-1),"         /0",(R22/X22-1))</f>
        <v>0.26861451460885966</v>
      </c>
    </row>
    <row r="23" spans="1:25" ht="19.5" customHeight="1">
      <c r="A23" s="255" t="s">
        <v>283</v>
      </c>
      <c r="B23" s="256">
        <v>2871</v>
      </c>
      <c r="C23" s="257">
        <v>3628</v>
      </c>
      <c r="D23" s="258">
        <v>0</v>
      </c>
      <c r="E23" s="257">
        <v>0</v>
      </c>
      <c r="F23" s="258">
        <f>SUM(B23:E23)</f>
        <v>6499</v>
      </c>
      <c r="G23" s="259">
        <f>F23/$F$9</f>
        <v>0.005852197568172834</v>
      </c>
      <c r="H23" s="256">
        <v>2417</v>
      </c>
      <c r="I23" s="257">
        <v>2415</v>
      </c>
      <c r="J23" s="258"/>
      <c r="K23" s="257">
        <v>0</v>
      </c>
      <c r="L23" s="258">
        <f>SUM(H23:K23)</f>
        <v>4832</v>
      </c>
      <c r="M23" s="260">
        <f>IF(ISERROR(F23/L23-1),"         /0",(F23/L23-1))</f>
        <v>0.3449917218543046</v>
      </c>
      <c r="N23" s="256">
        <v>8153</v>
      </c>
      <c r="O23" s="257">
        <v>11929</v>
      </c>
      <c r="P23" s="258"/>
      <c r="Q23" s="257">
        <v>0</v>
      </c>
      <c r="R23" s="258">
        <f>SUM(N23:Q23)</f>
        <v>20082</v>
      </c>
      <c r="S23" s="259">
        <f>R23/$R$9</f>
        <v>0.006191165888840179</v>
      </c>
      <c r="T23" s="256">
        <v>7929</v>
      </c>
      <c r="U23" s="257">
        <v>7516</v>
      </c>
      <c r="V23" s="258"/>
      <c r="W23" s="257">
        <v>0</v>
      </c>
      <c r="X23" s="258">
        <f>SUM(T23:W23)</f>
        <v>15445</v>
      </c>
      <c r="Y23" s="261">
        <f>IF(ISERROR(R23/X23-1),"         /0",(R23/X23-1))</f>
        <v>0.30022661055357713</v>
      </c>
    </row>
    <row r="24" spans="1:25" ht="19.5" customHeight="1">
      <c r="A24" s="255" t="s">
        <v>284</v>
      </c>
      <c r="B24" s="256">
        <v>3141</v>
      </c>
      <c r="C24" s="257">
        <v>3304</v>
      </c>
      <c r="D24" s="258">
        <v>0</v>
      </c>
      <c r="E24" s="257">
        <v>0</v>
      </c>
      <c r="F24" s="258">
        <f t="shared" si="8"/>
        <v>6445</v>
      </c>
      <c r="G24" s="259">
        <f t="shared" si="9"/>
        <v>0.0058035718305699206</v>
      </c>
      <c r="H24" s="256">
        <v>3534</v>
      </c>
      <c r="I24" s="257">
        <v>3352</v>
      </c>
      <c r="J24" s="258"/>
      <c r="K24" s="257"/>
      <c r="L24" s="258">
        <f t="shared" si="10"/>
        <v>6886</v>
      </c>
      <c r="M24" s="260">
        <f t="shared" si="11"/>
        <v>-0.06404298576822542</v>
      </c>
      <c r="N24" s="256">
        <v>10479</v>
      </c>
      <c r="O24" s="257">
        <v>10188</v>
      </c>
      <c r="P24" s="258">
        <v>0</v>
      </c>
      <c r="Q24" s="257">
        <v>6</v>
      </c>
      <c r="R24" s="258">
        <f t="shared" si="12"/>
        <v>20673</v>
      </c>
      <c r="S24" s="259">
        <f t="shared" si="13"/>
        <v>0.006373367812966488</v>
      </c>
      <c r="T24" s="256">
        <v>10288</v>
      </c>
      <c r="U24" s="257">
        <v>10733</v>
      </c>
      <c r="V24" s="258">
        <v>1</v>
      </c>
      <c r="W24" s="257"/>
      <c r="X24" s="258">
        <f t="shared" si="14"/>
        <v>21022</v>
      </c>
      <c r="Y24" s="261">
        <f t="shared" si="15"/>
        <v>-0.016601655408619576</v>
      </c>
    </row>
    <row r="25" spans="1:25" ht="19.5" customHeight="1">
      <c r="A25" s="255" t="s">
        <v>285</v>
      </c>
      <c r="B25" s="256">
        <v>3233</v>
      </c>
      <c r="C25" s="257">
        <v>2998</v>
      </c>
      <c r="D25" s="258">
        <v>0</v>
      </c>
      <c r="E25" s="257">
        <v>0</v>
      </c>
      <c r="F25" s="258">
        <f t="shared" si="8"/>
        <v>6231</v>
      </c>
      <c r="G25" s="259">
        <f t="shared" si="9"/>
        <v>0.00561086983340282</v>
      </c>
      <c r="H25" s="256">
        <v>2336</v>
      </c>
      <c r="I25" s="257">
        <v>2081</v>
      </c>
      <c r="J25" s="258"/>
      <c r="K25" s="257"/>
      <c r="L25" s="258">
        <f t="shared" si="10"/>
        <v>4417</v>
      </c>
      <c r="M25" s="260">
        <f t="shared" si="11"/>
        <v>0.4106859859633236</v>
      </c>
      <c r="N25" s="256">
        <v>8786</v>
      </c>
      <c r="O25" s="257">
        <v>7825</v>
      </c>
      <c r="P25" s="258">
        <v>0</v>
      </c>
      <c r="Q25" s="257">
        <v>29</v>
      </c>
      <c r="R25" s="258">
        <f t="shared" si="12"/>
        <v>16640</v>
      </c>
      <c r="S25" s="259">
        <f t="shared" si="13"/>
        <v>0.005130016950019947</v>
      </c>
      <c r="T25" s="256">
        <v>7515</v>
      </c>
      <c r="U25" s="257">
        <v>6888</v>
      </c>
      <c r="V25" s="258"/>
      <c r="W25" s="257"/>
      <c r="X25" s="258">
        <f t="shared" si="14"/>
        <v>14403</v>
      </c>
      <c r="Y25" s="261">
        <f t="shared" si="15"/>
        <v>0.15531486495868907</v>
      </c>
    </row>
    <row r="26" spans="1:25" ht="19.5" customHeight="1">
      <c r="A26" s="255" t="s">
        <v>286</v>
      </c>
      <c r="B26" s="256">
        <v>3231</v>
      </c>
      <c r="C26" s="257">
        <v>2683</v>
      </c>
      <c r="D26" s="258">
        <v>0</v>
      </c>
      <c r="E26" s="257">
        <v>0</v>
      </c>
      <c r="F26" s="258">
        <f t="shared" si="8"/>
        <v>5914</v>
      </c>
      <c r="G26" s="259">
        <f t="shared" si="9"/>
        <v>0.005325418744141274</v>
      </c>
      <c r="H26" s="256">
        <v>3564</v>
      </c>
      <c r="I26" s="257">
        <v>2597</v>
      </c>
      <c r="J26" s="258"/>
      <c r="K26" s="257"/>
      <c r="L26" s="258">
        <f t="shared" si="10"/>
        <v>6161</v>
      </c>
      <c r="M26" s="260">
        <f t="shared" si="11"/>
        <v>-0.04009089433533519</v>
      </c>
      <c r="N26" s="256">
        <v>10237</v>
      </c>
      <c r="O26" s="257">
        <v>8611</v>
      </c>
      <c r="P26" s="258"/>
      <c r="Q26" s="257"/>
      <c r="R26" s="258">
        <f t="shared" si="12"/>
        <v>18848</v>
      </c>
      <c r="S26" s="259">
        <f t="shared" si="13"/>
        <v>0.005810730737618747</v>
      </c>
      <c r="T26" s="256">
        <v>11446</v>
      </c>
      <c r="U26" s="257">
        <v>9375</v>
      </c>
      <c r="V26" s="258"/>
      <c r="W26" s="257"/>
      <c r="X26" s="258">
        <f t="shared" si="14"/>
        <v>20821</v>
      </c>
      <c r="Y26" s="261">
        <f t="shared" si="15"/>
        <v>-0.094760097978003</v>
      </c>
    </row>
    <row r="27" spans="1:25" ht="19.5" customHeight="1">
      <c r="A27" s="255" t="s">
        <v>287</v>
      </c>
      <c r="B27" s="256">
        <v>2722</v>
      </c>
      <c r="C27" s="257">
        <v>2231</v>
      </c>
      <c r="D27" s="258">
        <v>0</v>
      </c>
      <c r="E27" s="257">
        <v>0</v>
      </c>
      <c r="F27" s="258">
        <f t="shared" si="8"/>
        <v>4953</v>
      </c>
      <c r="G27" s="259">
        <f t="shared" si="9"/>
        <v>0.004460060710133874</v>
      </c>
      <c r="H27" s="256">
        <v>3072</v>
      </c>
      <c r="I27" s="257">
        <v>2962</v>
      </c>
      <c r="J27" s="258"/>
      <c r="K27" s="257"/>
      <c r="L27" s="258">
        <f t="shared" si="10"/>
        <v>6034</v>
      </c>
      <c r="M27" s="260">
        <f t="shared" si="11"/>
        <v>-0.17915147497514083</v>
      </c>
      <c r="N27" s="256">
        <v>8764</v>
      </c>
      <c r="O27" s="257">
        <v>7265</v>
      </c>
      <c r="P27" s="258"/>
      <c r="Q27" s="257"/>
      <c r="R27" s="258">
        <f t="shared" si="12"/>
        <v>16029</v>
      </c>
      <c r="S27" s="259">
        <f t="shared" si="13"/>
        <v>0.004941649140136402</v>
      </c>
      <c r="T27" s="256">
        <v>9176</v>
      </c>
      <c r="U27" s="257">
        <v>9133</v>
      </c>
      <c r="V27" s="258"/>
      <c r="W27" s="257"/>
      <c r="X27" s="258">
        <f t="shared" si="14"/>
        <v>18309</v>
      </c>
      <c r="Y27" s="261">
        <f t="shared" si="15"/>
        <v>-0.12452892020317874</v>
      </c>
    </row>
    <row r="28" spans="1:25" ht="19.5" customHeight="1">
      <c r="A28" s="255" t="s">
        <v>288</v>
      </c>
      <c r="B28" s="256">
        <v>2438</v>
      </c>
      <c r="C28" s="257">
        <v>2075</v>
      </c>
      <c r="D28" s="258">
        <v>102</v>
      </c>
      <c r="E28" s="257">
        <v>0</v>
      </c>
      <c r="F28" s="258">
        <f t="shared" si="8"/>
        <v>4615</v>
      </c>
      <c r="G28" s="259">
        <f t="shared" si="9"/>
        <v>0.004155699611804528</v>
      </c>
      <c r="H28" s="256">
        <v>1625</v>
      </c>
      <c r="I28" s="257">
        <v>1558</v>
      </c>
      <c r="J28" s="258"/>
      <c r="K28" s="257"/>
      <c r="L28" s="258">
        <f t="shared" si="10"/>
        <v>3183</v>
      </c>
      <c r="M28" s="260">
        <f t="shared" si="11"/>
        <v>0.44989004084197304</v>
      </c>
      <c r="N28" s="256">
        <v>6266</v>
      </c>
      <c r="O28" s="257">
        <v>5759</v>
      </c>
      <c r="P28" s="258">
        <v>113</v>
      </c>
      <c r="Q28" s="257">
        <v>42</v>
      </c>
      <c r="R28" s="258">
        <f t="shared" si="12"/>
        <v>12180</v>
      </c>
      <c r="S28" s="259">
        <f t="shared" si="13"/>
        <v>0.0037550244261564275</v>
      </c>
      <c r="T28" s="256">
        <v>5283</v>
      </c>
      <c r="U28" s="257">
        <v>5290</v>
      </c>
      <c r="V28" s="258"/>
      <c r="W28" s="257"/>
      <c r="X28" s="258">
        <f t="shared" si="14"/>
        <v>10573</v>
      </c>
      <c r="Y28" s="261">
        <f t="shared" si="15"/>
        <v>0.15199092026860872</v>
      </c>
    </row>
    <row r="29" spans="1:25" ht="19.5" customHeight="1">
      <c r="A29" s="255" t="s">
        <v>289</v>
      </c>
      <c r="B29" s="256">
        <v>2085</v>
      </c>
      <c r="C29" s="257">
        <v>1604</v>
      </c>
      <c r="D29" s="258">
        <v>0</v>
      </c>
      <c r="E29" s="257">
        <v>0</v>
      </c>
      <c r="F29" s="258">
        <f t="shared" si="0"/>
        <v>3689</v>
      </c>
      <c r="G29" s="259">
        <f t="shared" si="1"/>
        <v>0.003321858259576794</v>
      </c>
      <c r="H29" s="256">
        <v>1359</v>
      </c>
      <c r="I29" s="257">
        <v>1393</v>
      </c>
      <c r="J29" s="258"/>
      <c r="K29" s="257"/>
      <c r="L29" s="258">
        <f t="shared" si="2"/>
        <v>2752</v>
      </c>
      <c r="M29" s="260">
        <f t="shared" si="3"/>
        <v>0.3404796511627908</v>
      </c>
      <c r="N29" s="256">
        <v>6591</v>
      </c>
      <c r="O29" s="257">
        <v>6199</v>
      </c>
      <c r="P29" s="258"/>
      <c r="Q29" s="257"/>
      <c r="R29" s="258">
        <f t="shared" si="4"/>
        <v>12790</v>
      </c>
      <c r="S29" s="259">
        <f t="shared" si="5"/>
        <v>0.00394308394175211</v>
      </c>
      <c r="T29" s="256">
        <v>4348</v>
      </c>
      <c r="U29" s="257">
        <v>4400</v>
      </c>
      <c r="V29" s="258"/>
      <c r="W29" s="257"/>
      <c r="X29" s="258">
        <f t="shared" si="6"/>
        <v>8748</v>
      </c>
      <c r="Y29" s="261">
        <f t="shared" si="7"/>
        <v>0.46204846822130774</v>
      </c>
    </row>
    <row r="30" spans="1:25" ht="19.5" customHeight="1">
      <c r="A30" s="255" t="s">
        <v>290</v>
      </c>
      <c r="B30" s="256">
        <v>1650</v>
      </c>
      <c r="C30" s="257">
        <v>1305</v>
      </c>
      <c r="D30" s="258">
        <v>0</v>
      </c>
      <c r="E30" s="257">
        <v>0</v>
      </c>
      <c r="F30" s="258">
        <f t="shared" si="0"/>
        <v>2955</v>
      </c>
      <c r="G30" s="259">
        <f t="shared" si="1"/>
        <v>0.0026609084188260845</v>
      </c>
      <c r="H30" s="256">
        <v>1154</v>
      </c>
      <c r="I30" s="257">
        <v>911</v>
      </c>
      <c r="J30" s="258"/>
      <c r="K30" s="257"/>
      <c r="L30" s="258">
        <f t="shared" si="2"/>
        <v>2065</v>
      </c>
      <c r="M30" s="260">
        <f t="shared" si="3"/>
        <v>0.4309927360774819</v>
      </c>
      <c r="N30" s="256">
        <v>4036</v>
      </c>
      <c r="O30" s="257">
        <v>3092</v>
      </c>
      <c r="P30" s="258"/>
      <c r="Q30" s="257"/>
      <c r="R30" s="258">
        <f t="shared" si="4"/>
        <v>7128</v>
      </c>
      <c r="S30" s="259">
        <f t="shared" si="5"/>
        <v>0.0021975216838787366</v>
      </c>
      <c r="T30" s="256">
        <v>3023</v>
      </c>
      <c r="U30" s="257">
        <v>2684</v>
      </c>
      <c r="V30" s="258"/>
      <c r="W30" s="257"/>
      <c r="X30" s="258">
        <f t="shared" si="6"/>
        <v>5707</v>
      </c>
      <c r="Y30" s="261">
        <f t="shared" si="7"/>
        <v>0.2489924653933766</v>
      </c>
    </row>
    <row r="31" spans="1:25" ht="19.5" customHeight="1">
      <c r="A31" s="255" t="s">
        <v>291</v>
      </c>
      <c r="B31" s="256">
        <v>1224</v>
      </c>
      <c r="C31" s="257">
        <v>1165</v>
      </c>
      <c r="D31" s="258">
        <v>36</v>
      </c>
      <c r="E31" s="257">
        <v>0</v>
      </c>
      <c r="F31" s="258">
        <f t="shared" si="0"/>
        <v>2425</v>
      </c>
      <c r="G31" s="259">
        <f t="shared" si="1"/>
        <v>0.002183655809019714</v>
      </c>
      <c r="H31" s="256">
        <v>642</v>
      </c>
      <c r="I31" s="257">
        <v>269</v>
      </c>
      <c r="J31" s="258"/>
      <c r="K31" s="257"/>
      <c r="L31" s="258">
        <f t="shared" si="2"/>
        <v>911</v>
      </c>
      <c r="M31" s="260">
        <f t="shared" si="3"/>
        <v>1.6619099890230515</v>
      </c>
      <c r="N31" s="256">
        <v>3225</v>
      </c>
      <c r="O31" s="257">
        <v>3482</v>
      </c>
      <c r="P31" s="258">
        <v>36</v>
      </c>
      <c r="Q31" s="257">
        <v>0</v>
      </c>
      <c r="R31" s="258">
        <f t="shared" si="4"/>
        <v>6743</v>
      </c>
      <c r="S31" s="259">
        <f t="shared" si="5"/>
        <v>0.002078828383051953</v>
      </c>
      <c r="T31" s="256">
        <v>1929</v>
      </c>
      <c r="U31" s="257">
        <v>804</v>
      </c>
      <c r="V31" s="258"/>
      <c r="W31" s="257"/>
      <c r="X31" s="258">
        <f t="shared" si="6"/>
        <v>2733</v>
      </c>
      <c r="Y31" s="261">
        <f t="shared" si="7"/>
        <v>1.4672521039151114</v>
      </c>
    </row>
    <row r="32" spans="1:25" ht="19.5" customHeight="1">
      <c r="A32" s="255" t="s">
        <v>292</v>
      </c>
      <c r="B32" s="256">
        <v>906</v>
      </c>
      <c r="C32" s="257">
        <v>757</v>
      </c>
      <c r="D32" s="258">
        <v>0</v>
      </c>
      <c r="E32" s="257">
        <v>0</v>
      </c>
      <c r="F32" s="258">
        <f t="shared" si="0"/>
        <v>1663</v>
      </c>
      <c r="G32" s="259">
        <f t="shared" si="1"/>
        <v>0.0014974926228452721</v>
      </c>
      <c r="H32" s="256">
        <v>668</v>
      </c>
      <c r="I32" s="257">
        <v>577</v>
      </c>
      <c r="J32" s="258"/>
      <c r="K32" s="257"/>
      <c r="L32" s="258">
        <f t="shared" si="2"/>
        <v>1245</v>
      </c>
      <c r="M32" s="260">
        <f t="shared" si="3"/>
        <v>0.3357429718875502</v>
      </c>
      <c r="N32" s="256">
        <v>2294</v>
      </c>
      <c r="O32" s="257">
        <v>2114</v>
      </c>
      <c r="P32" s="258"/>
      <c r="Q32" s="257">
        <v>0</v>
      </c>
      <c r="R32" s="258">
        <f t="shared" si="4"/>
        <v>4408</v>
      </c>
      <c r="S32" s="259">
        <f t="shared" si="5"/>
        <v>0.001358961220894707</v>
      </c>
      <c r="T32" s="256">
        <v>1964</v>
      </c>
      <c r="U32" s="257">
        <v>1863</v>
      </c>
      <c r="V32" s="258"/>
      <c r="W32" s="257"/>
      <c r="X32" s="258">
        <f t="shared" si="6"/>
        <v>3827</v>
      </c>
      <c r="Y32" s="261">
        <f t="shared" si="7"/>
        <v>0.15181604389861514</v>
      </c>
    </row>
    <row r="33" spans="1:25" ht="19.5" customHeight="1">
      <c r="A33" s="255" t="s">
        <v>293</v>
      </c>
      <c r="B33" s="256">
        <v>916</v>
      </c>
      <c r="C33" s="257">
        <v>312</v>
      </c>
      <c r="D33" s="258">
        <v>0</v>
      </c>
      <c r="E33" s="257">
        <v>0</v>
      </c>
      <c r="F33" s="258">
        <f t="shared" si="0"/>
        <v>1228</v>
      </c>
      <c r="G33" s="259">
        <f t="shared" si="1"/>
        <v>0.0011057852921551377</v>
      </c>
      <c r="H33" s="256">
        <v>225</v>
      </c>
      <c r="I33" s="257">
        <v>38</v>
      </c>
      <c r="J33" s="258"/>
      <c r="K33" s="257"/>
      <c r="L33" s="258">
        <f t="shared" si="2"/>
        <v>263</v>
      </c>
      <c r="M33" s="260">
        <f t="shared" si="3"/>
        <v>3.669201520912548</v>
      </c>
      <c r="N33" s="256">
        <v>2028</v>
      </c>
      <c r="O33" s="257">
        <v>785</v>
      </c>
      <c r="P33" s="258"/>
      <c r="Q33" s="257"/>
      <c r="R33" s="258">
        <f t="shared" si="4"/>
        <v>2813</v>
      </c>
      <c r="S33" s="259">
        <f t="shared" si="5"/>
        <v>0.0008672318317551749</v>
      </c>
      <c r="T33" s="256">
        <v>725</v>
      </c>
      <c r="U33" s="257">
        <v>181</v>
      </c>
      <c r="V33" s="258"/>
      <c r="W33" s="257"/>
      <c r="X33" s="258">
        <f t="shared" si="6"/>
        <v>906</v>
      </c>
      <c r="Y33" s="261">
        <f t="shared" si="7"/>
        <v>2.1048565121412803</v>
      </c>
    </row>
    <row r="34" spans="1:25" ht="19.5" customHeight="1">
      <c r="A34" s="255" t="s">
        <v>294</v>
      </c>
      <c r="B34" s="256">
        <v>465</v>
      </c>
      <c r="C34" s="257">
        <v>757</v>
      </c>
      <c r="D34" s="258">
        <v>0</v>
      </c>
      <c r="E34" s="257">
        <v>0</v>
      </c>
      <c r="F34" s="258">
        <f t="shared" si="0"/>
        <v>1222</v>
      </c>
      <c r="G34" s="259">
        <f t="shared" si="1"/>
        <v>0.0011003824324214808</v>
      </c>
      <c r="H34" s="256">
        <v>1504</v>
      </c>
      <c r="I34" s="257">
        <v>876</v>
      </c>
      <c r="J34" s="258">
        <v>8</v>
      </c>
      <c r="K34" s="257"/>
      <c r="L34" s="258">
        <f t="shared" si="2"/>
        <v>2388</v>
      </c>
      <c r="M34" s="260">
        <f t="shared" si="3"/>
        <v>-0.4882747068676717</v>
      </c>
      <c r="N34" s="256">
        <v>2349</v>
      </c>
      <c r="O34" s="257">
        <v>2676</v>
      </c>
      <c r="P34" s="258">
        <v>3</v>
      </c>
      <c r="Q34" s="257">
        <v>12</v>
      </c>
      <c r="R34" s="258">
        <f t="shared" si="4"/>
        <v>5040</v>
      </c>
      <c r="S34" s="259">
        <f t="shared" si="5"/>
        <v>0.0015538032108233493</v>
      </c>
      <c r="T34" s="256">
        <v>4637</v>
      </c>
      <c r="U34" s="257">
        <v>3226</v>
      </c>
      <c r="V34" s="258">
        <v>14</v>
      </c>
      <c r="W34" s="257"/>
      <c r="X34" s="258">
        <f t="shared" si="6"/>
        <v>7877</v>
      </c>
      <c r="Y34" s="261">
        <f t="shared" si="7"/>
        <v>-0.36016249841310144</v>
      </c>
    </row>
    <row r="35" spans="1:25" ht="19.5" customHeight="1">
      <c r="A35" s="255" t="s">
        <v>295</v>
      </c>
      <c r="B35" s="256">
        <v>436</v>
      </c>
      <c r="C35" s="257">
        <v>402</v>
      </c>
      <c r="D35" s="258">
        <v>0</v>
      </c>
      <c r="E35" s="257">
        <v>0</v>
      </c>
      <c r="F35" s="258">
        <f t="shared" si="0"/>
        <v>838</v>
      </c>
      <c r="G35" s="259">
        <f t="shared" si="1"/>
        <v>0.0007545994094674311</v>
      </c>
      <c r="H35" s="256">
        <v>331</v>
      </c>
      <c r="I35" s="257">
        <v>420</v>
      </c>
      <c r="J35" s="258"/>
      <c r="K35" s="257"/>
      <c r="L35" s="258">
        <f t="shared" si="2"/>
        <v>751</v>
      </c>
      <c r="M35" s="260">
        <f t="shared" si="3"/>
        <v>0.11584553928095875</v>
      </c>
      <c r="N35" s="256">
        <v>1425</v>
      </c>
      <c r="O35" s="257">
        <v>1349</v>
      </c>
      <c r="P35" s="258"/>
      <c r="Q35" s="257"/>
      <c r="R35" s="258">
        <f t="shared" si="4"/>
        <v>2774</v>
      </c>
      <c r="S35" s="259">
        <f t="shared" si="5"/>
        <v>0.0008552083545285657</v>
      </c>
      <c r="T35" s="256">
        <v>1253</v>
      </c>
      <c r="U35" s="257">
        <v>1250</v>
      </c>
      <c r="V35" s="258"/>
      <c r="W35" s="257"/>
      <c r="X35" s="258">
        <f t="shared" si="6"/>
        <v>2503</v>
      </c>
      <c r="Y35" s="261">
        <f t="shared" si="7"/>
        <v>0.10827007590890925</v>
      </c>
    </row>
    <row r="36" spans="1:25" ht="19.5" customHeight="1">
      <c r="A36" s="255" t="s">
        <v>296</v>
      </c>
      <c r="B36" s="256">
        <v>476</v>
      </c>
      <c r="C36" s="257">
        <v>266</v>
      </c>
      <c r="D36" s="258">
        <v>0</v>
      </c>
      <c r="E36" s="257">
        <v>0</v>
      </c>
      <c r="F36" s="258">
        <f t="shared" si="0"/>
        <v>742</v>
      </c>
      <c r="G36" s="259">
        <f t="shared" si="1"/>
        <v>0.0006681536537289188</v>
      </c>
      <c r="H36" s="256">
        <v>339</v>
      </c>
      <c r="I36" s="257">
        <v>324</v>
      </c>
      <c r="J36" s="258"/>
      <c r="K36" s="257"/>
      <c r="L36" s="258">
        <f t="shared" si="2"/>
        <v>663</v>
      </c>
      <c r="M36" s="260">
        <f t="shared" si="3"/>
        <v>0.11915535444947212</v>
      </c>
      <c r="N36" s="256">
        <v>1674</v>
      </c>
      <c r="O36" s="257">
        <v>819</v>
      </c>
      <c r="P36" s="258"/>
      <c r="Q36" s="257"/>
      <c r="R36" s="258">
        <f t="shared" si="4"/>
        <v>2493</v>
      </c>
      <c r="S36" s="259">
        <f t="shared" si="5"/>
        <v>0.0007685776596394067</v>
      </c>
      <c r="T36" s="256">
        <v>1330</v>
      </c>
      <c r="U36" s="257">
        <v>687</v>
      </c>
      <c r="V36" s="258"/>
      <c r="W36" s="257"/>
      <c r="X36" s="258">
        <f t="shared" si="6"/>
        <v>2017</v>
      </c>
      <c r="Y36" s="261">
        <f t="shared" si="7"/>
        <v>0.23599405057015366</v>
      </c>
    </row>
    <row r="37" spans="1:25" ht="19.5" customHeight="1" thickBot="1">
      <c r="A37" s="262" t="s">
        <v>270</v>
      </c>
      <c r="B37" s="263">
        <v>28817</v>
      </c>
      <c r="C37" s="264">
        <v>25034</v>
      </c>
      <c r="D37" s="265">
        <v>36</v>
      </c>
      <c r="E37" s="264">
        <v>182</v>
      </c>
      <c r="F37" s="265">
        <f t="shared" si="0"/>
        <v>54069</v>
      </c>
      <c r="G37" s="266">
        <f t="shared" si="1"/>
        <v>0.04868787048985028</v>
      </c>
      <c r="H37" s="263">
        <v>28443</v>
      </c>
      <c r="I37" s="264">
        <v>25114</v>
      </c>
      <c r="J37" s="265">
        <v>16</v>
      </c>
      <c r="K37" s="264">
        <v>6</v>
      </c>
      <c r="L37" s="265">
        <f t="shared" si="2"/>
        <v>53579</v>
      </c>
      <c r="M37" s="267">
        <f t="shared" si="3"/>
        <v>0.009145374120457683</v>
      </c>
      <c r="N37" s="263">
        <v>89684</v>
      </c>
      <c r="O37" s="264">
        <v>77360</v>
      </c>
      <c r="P37" s="265">
        <v>164</v>
      </c>
      <c r="Q37" s="264">
        <v>453</v>
      </c>
      <c r="R37" s="265">
        <f t="shared" si="4"/>
        <v>167661</v>
      </c>
      <c r="S37" s="266">
        <f t="shared" si="5"/>
        <v>0.051688928597193165</v>
      </c>
      <c r="T37" s="263">
        <v>81675</v>
      </c>
      <c r="U37" s="264">
        <v>71802</v>
      </c>
      <c r="V37" s="265">
        <v>59</v>
      </c>
      <c r="W37" s="264">
        <v>38</v>
      </c>
      <c r="X37" s="265">
        <f t="shared" si="6"/>
        <v>153574</v>
      </c>
      <c r="Y37" s="268">
        <f t="shared" si="7"/>
        <v>0.09172776641879477</v>
      </c>
    </row>
    <row r="38" spans="1:25" s="96" customFormat="1" ht="19.5" customHeight="1">
      <c r="A38" s="103" t="s">
        <v>52</v>
      </c>
      <c r="B38" s="100">
        <f>SUM(B39:B56)</f>
        <v>156974</v>
      </c>
      <c r="C38" s="99">
        <f>SUM(C39:C56)</f>
        <v>147146</v>
      </c>
      <c r="D38" s="98">
        <f>SUM(D39:D56)</f>
        <v>2591</v>
      </c>
      <c r="E38" s="99">
        <f>SUM(E39:E56)</f>
        <v>2475</v>
      </c>
      <c r="F38" s="98">
        <f t="shared" si="0"/>
        <v>309186</v>
      </c>
      <c r="G38" s="101">
        <f t="shared" si="1"/>
        <v>0.27841476493508016</v>
      </c>
      <c r="H38" s="100">
        <f>SUM(H39:H56)</f>
        <v>134675</v>
      </c>
      <c r="I38" s="99">
        <f>SUM(I39:I56)</f>
        <v>124405</v>
      </c>
      <c r="J38" s="98">
        <f>SUM(J39:J56)</f>
        <v>127</v>
      </c>
      <c r="K38" s="99">
        <f>SUM(K39:K56)</f>
        <v>87</v>
      </c>
      <c r="L38" s="98">
        <f t="shared" si="2"/>
        <v>259294</v>
      </c>
      <c r="M38" s="102">
        <f t="shared" si="3"/>
        <v>0.19241478784699995</v>
      </c>
      <c r="N38" s="100">
        <f>SUM(N39:N56)</f>
        <v>435619</v>
      </c>
      <c r="O38" s="99">
        <f>SUM(O39:O56)</f>
        <v>426859</v>
      </c>
      <c r="P38" s="98">
        <f>SUM(P39:P56)</f>
        <v>11658</v>
      </c>
      <c r="Q38" s="99">
        <f>SUM(Q39:Q56)</f>
        <v>11769</v>
      </c>
      <c r="R38" s="98">
        <f t="shared" si="4"/>
        <v>885905</v>
      </c>
      <c r="S38" s="101">
        <f t="shared" si="5"/>
        <v>0.27311945108818636</v>
      </c>
      <c r="T38" s="100">
        <f>SUM(T39:T56)</f>
        <v>389471</v>
      </c>
      <c r="U38" s="99">
        <f>SUM(U39:U56)</f>
        <v>382853</v>
      </c>
      <c r="V38" s="98">
        <f>SUM(V39:V56)</f>
        <v>1551</v>
      </c>
      <c r="W38" s="99">
        <f>SUM(W39:W56)</f>
        <v>1766</v>
      </c>
      <c r="X38" s="98">
        <f t="shared" si="6"/>
        <v>775641</v>
      </c>
      <c r="Y38" s="97">
        <f t="shared" si="7"/>
        <v>0.1421585501540017</v>
      </c>
    </row>
    <row r="39" spans="1:25" ht="19.5" customHeight="1">
      <c r="A39" s="248" t="s">
        <v>297</v>
      </c>
      <c r="B39" s="249">
        <v>25912</v>
      </c>
      <c r="C39" s="250">
        <v>20827</v>
      </c>
      <c r="D39" s="251">
        <v>125</v>
      </c>
      <c r="E39" s="250">
        <v>0</v>
      </c>
      <c r="F39" s="251">
        <f t="shared" si="0"/>
        <v>46864</v>
      </c>
      <c r="G39" s="252">
        <f t="shared" si="1"/>
        <v>0.04219993642635047</v>
      </c>
      <c r="H39" s="249">
        <v>21687</v>
      </c>
      <c r="I39" s="250">
        <v>16816</v>
      </c>
      <c r="J39" s="251">
        <v>2</v>
      </c>
      <c r="K39" s="250">
        <v>4</v>
      </c>
      <c r="L39" s="251">
        <f t="shared" si="2"/>
        <v>38509</v>
      </c>
      <c r="M39" s="253">
        <f t="shared" si="3"/>
        <v>0.2169622685605963</v>
      </c>
      <c r="N39" s="249">
        <v>72911</v>
      </c>
      <c r="O39" s="250">
        <v>63905</v>
      </c>
      <c r="P39" s="251">
        <v>216</v>
      </c>
      <c r="Q39" s="250">
        <v>5</v>
      </c>
      <c r="R39" s="251">
        <f t="shared" si="4"/>
        <v>137037</v>
      </c>
      <c r="S39" s="252">
        <f t="shared" si="5"/>
        <v>0.04224772432571415</v>
      </c>
      <c r="T39" s="269">
        <v>60685</v>
      </c>
      <c r="U39" s="250">
        <v>57247</v>
      </c>
      <c r="V39" s="251">
        <v>57</v>
      </c>
      <c r="W39" s="250">
        <v>7</v>
      </c>
      <c r="X39" s="251">
        <f t="shared" si="6"/>
        <v>117996</v>
      </c>
      <c r="Y39" s="254">
        <f t="shared" si="7"/>
        <v>0.16136987694498117</v>
      </c>
    </row>
    <row r="40" spans="1:25" ht="19.5" customHeight="1">
      <c r="A40" s="255" t="s">
        <v>298</v>
      </c>
      <c r="B40" s="256">
        <v>21125</v>
      </c>
      <c r="C40" s="257">
        <v>17269</v>
      </c>
      <c r="D40" s="258">
        <v>0</v>
      </c>
      <c r="E40" s="257">
        <v>0</v>
      </c>
      <c r="F40" s="258">
        <f t="shared" si="0"/>
        <v>38394</v>
      </c>
      <c r="G40" s="259">
        <f t="shared" si="1"/>
        <v>0.0345728994356713</v>
      </c>
      <c r="H40" s="256">
        <v>16301</v>
      </c>
      <c r="I40" s="257">
        <v>13635</v>
      </c>
      <c r="J40" s="258">
        <v>0</v>
      </c>
      <c r="K40" s="257">
        <v>0</v>
      </c>
      <c r="L40" s="258">
        <f t="shared" si="2"/>
        <v>29936</v>
      </c>
      <c r="M40" s="260">
        <f t="shared" si="3"/>
        <v>0.28253607696419025</v>
      </c>
      <c r="N40" s="256">
        <v>56728</v>
      </c>
      <c r="O40" s="257">
        <v>53714</v>
      </c>
      <c r="P40" s="258">
        <v>13</v>
      </c>
      <c r="Q40" s="257">
        <v>0</v>
      </c>
      <c r="R40" s="258">
        <f t="shared" si="4"/>
        <v>110455</v>
      </c>
      <c r="S40" s="259">
        <f t="shared" si="5"/>
        <v>0.03405264556577243</v>
      </c>
      <c r="T40" s="270">
        <v>46464</v>
      </c>
      <c r="U40" s="257">
        <v>44106</v>
      </c>
      <c r="V40" s="258">
        <v>61</v>
      </c>
      <c r="W40" s="257">
        <v>65</v>
      </c>
      <c r="X40" s="258">
        <f t="shared" si="6"/>
        <v>90696</v>
      </c>
      <c r="Y40" s="261">
        <f t="shared" si="7"/>
        <v>0.21785966305018967</v>
      </c>
    </row>
    <row r="41" spans="1:25" ht="19.5" customHeight="1">
      <c r="A41" s="255" t="s">
        <v>299</v>
      </c>
      <c r="B41" s="256">
        <v>17005</v>
      </c>
      <c r="C41" s="257">
        <v>16490</v>
      </c>
      <c r="D41" s="258">
        <v>0</v>
      </c>
      <c r="E41" s="257">
        <v>0</v>
      </c>
      <c r="F41" s="258">
        <f t="shared" si="0"/>
        <v>33495</v>
      </c>
      <c r="G41" s="259">
        <f t="shared" si="1"/>
        <v>0.03016146446314034</v>
      </c>
      <c r="H41" s="256">
        <v>17177</v>
      </c>
      <c r="I41" s="257">
        <v>16414</v>
      </c>
      <c r="J41" s="258">
        <v>57</v>
      </c>
      <c r="K41" s="257">
        <v>60</v>
      </c>
      <c r="L41" s="258">
        <f t="shared" si="2"/>
        <v>33708</v>
      </c>
      <c r="M41" s="260">
        <f t="shared" si="3"/>
        <v>-0.006318974724101145</v>
      </c>
      <c r="N41" s="256">
        <v>47247</v>
      </c>
      <c r="O41" s="257">
        <v>46372</v>
      </c>
      <c r="P41" s="258">
        <v>110</v>
      </c>
      <c r="Q41" s="257">
        <v>299</v>
      </c>
      <c r="R41" s="258">
        <f t="shared" si="4"/>
        <v>94028</v>
      </c>
      <c r="S41" s="259">
        <f t="shared" si="5"/>
        <v>0.02898829529906704</v>
      </c>
      <c r="T41" s="270">
        <v>47338</v>
      </c>
      <c r="U41" s="257">
        <v>47808</v>
      </c>
      <c r="V41" s="258">
        <v>64</v>
      </c>
      <c r="W41" s="257">
        <v>66</v>
      </c>
      <c r="X41" s="258">
        <f t="shared" si="6"/>
        <v>95276</v>
      </c>
      <c r="Y41" s="261">
        <f t="shared" si="7"/>
        <v>-0.01309878668290021</v>
      </c>
    </row>
    <row r="42" spans="1:25" ht="19.5" customHeight="1">
      <c r="A42" s="255" t="s">
        <v>300</v>
      </c>
      <c r="B42" s="256">
        <v>16373</v>
      </c>
      <c r="C42" s="257">
        <v>15227</v>
      </c>
      <c r="D42" s="258">
        <v>0</v>
      </c>
      <c r="E42" s="257">
        <v>0</v>
      </c>
      <c r="F42" s="258">
        <f t="shared" si="0"/>
        <v>31600</v>
      </c>
      <c r="G42" s="259">
        <f t="shared" si="1"/>
        <v>0.028455061263926995</v>
      </c>
      <c r="H42" s="256">
        <v>14267</v>
      </c>
      <c r="I42" s="257">
        <v>12984</v>
      </c>
      <c r="J42" s="258"/>
      <c r="K42" s="257"/>
      <c r="L42" s="258">
        <f t="shared" si="2"/>
        <v>27251</v>
      </c>
      <c r="M42" s="260">
        <f t="shared" si="3"/>
        <v>0.15959047374408275</v>
      </c>
      <c r="N42" s="256">
        <v>47089</v>
      </c>
      <c r="O42" s="257">
        <v>46061</v>
      </c>
      <c r="P42" s="258">
        <v>1</v>
      </c>
      <c r="Q42" s="257">
        <v>0</v>
      </c>
      <c r="R42" s="258">
        <f t="shared" si="4"/>
        <v>93151</v>
      </c>
      <c r="S42" s="259">
        <f t="shared" si="5"/>
        <v>0.028717921208612263</v>
      </c>
      <c r="T42" s="270">
        <v>39897</v>
      </c>
      <c r="U42" s="257">
        <v>40415</v>
      </c>
      <c r="V42" s="258">
        <v>12</v>
      </c>
      <c r="W42" s="257">
        <v>12</v>
      </c>
      <c r="X42" s="258">
        <f t="shared" si="6"/>
        <v>80336</v>
      </c>
      <c r="Y42" s="261">
        <f t="shared" si="7"/>
        <v>0.1595175263891655</v>
      </c>
    </row>
    <row r="43" spans="1:25" ht="19.5" customHeight="1">
      <c r="A43" s="255" t="s">
        <v>301</v>
      </c>
      <c r="B43" s="256">
        <v>10174</v>
      </c>
      <c r="C43" s="257">
        <v>12789</v>
      </c>
      <c r="D43" s="258">
        <v>522</v>
      </c>
      <c r="E43" s="257">
        <v>582</v>
      </c>
      <c r="F43" s="258">
        <f t="shared" si="0"/>
        <v>24067</v>
      </c>
      <c r="G43" s="259">
        <f t="shared" si="1"/>
        <v>0.021671770868320603</v>
      </c>
      <c r="H43" s="256">
        <v>9121</v>
      </c>
      <c r="I43" s="257">
        <v>12779</v>
      </c>
      <c r="J43" s="258">
        <v>12</v>
      </c>
      <c r="K43" s="257">
        <v>10</v>
      </c>
      <c r="L43" s="258">
        <f t="shared" si="2"/>
        <v>21922</v>
      </c>
      <c r="M43" s="260">
        <f t="shared" si="3"/>
        <v>0.09784691177812244</v>
      </c>
      <c r="N43" s="256">
        <v>25478</v>
      </c>
      <c r="O43" s="257">
        <v>31984</v>
      </c>
      <c r="P43" s="258">
        <v>2694</v>
      </c>
      <c r="Q43" s="257">
        <v>3255</v>
      </c>
      <c r="R43" s="258">
        <f t="shared" si="4"/>
        <v>63411</v>
      </c>
      <c r="S43" s="259">
        <f t="shared" si="5"/>
        <v>0.019549249087603054</v>
      </c>
      <c r="T43" s="270">
        <v>23234</v>
      </c>
      <c r="U43" s="257">
        <v>29005</v>
      </c>
      <c r="V43" s="258">
        <v>12</v>
      </c>
      <c r="W43" s="257">
        <v>10</v>
      </c>
      <c r="X43" s="258">
        <f t="shared" si="6"/>
        <v>52261</v>
      </c>
      <c r="Y43" s="261">
        <f t="shared" si="7"/>
        <v>0.21335221293124884</v>
      </c>
    </row>
    <row r="44" spans="1:25" ht="19.5" customHeight="1">
      <c r="A44" s="255" t="s">
        <v>302</v>
      </c>
      <c r="B44" s="256">
        <v>10927</v>
      </c>
      <c r="C44" s="257">
        <v>10389</v>
      </c>
      <c r="D44" s="258">
        <v>1</v>
      </c>
      <c r="E44" s="257">
        <v>0</v>
      </c>
      <c r="F44" s="258">
        <f t="shared" si="0"/>
        <v>21317</v>
      </c>
      <c r="G44" s="259">
        <f t="shared" si="1"/>
        <v>0.019195460157061132</v>
      </c>
      <c r="H44" s="256">
        <v>9549</v>
      </c>
      <c r="I44" s="257">
        <v>9111</v>
      </c>
      <c r="J44" s="258"/>
      <c r="K44" s="257">
        <v>0</v>
      </c>
      <c r="L44" s="258">
        <f t="shared" si="2"/>
        <v>18660</v>
      </c>
      <c r="M44" s="260">
        <f t="shared" si="3"/>
        <v>0.14239013933547695</v>
      </c>
      <c r="N44" s="256">
        <v>32529</v>
      </c>
      <c r="O44" s="257">
        <v>30771</v>
      </c>
      <c r="P44" s="258">
        <v>19</v>
      </c>
      <c r="Q44" s="257">
        <v>0</v>
      </c>
      <c r="R44" s="258">
        <f t="shared" si="4"/>
        <v>63319</v>
      </c>
      <c r="S44" s="259">
        <f t="shared" si="5"/>
        <v>0.01952088601311977</v>
      </c>
      <c r="T44" s="270">
        <v>29357</v>
      </c>
      <c r="U44" s="257">
        <v>26661</v>
      </c>
      <c r="V44" s="258"/>
      <c r="W44" s="257">
        <v>0</v>
      </c>
      <c r="X44" s="258">
        <f t="shared" si="6"/>
        <v>56018</v>
      </c>
      <c r="Y44" s="261">
        <f t="shared" si="7"/>
        <v>0.1303331072155378</v>
      </c>
    </row>
    <row r="45" spans="1:25" ht="19.5" customHeight="1">
      <c r="A45" s="255" t="s">
        <v>303</v>
      </c>
      <c r="B45" s="256">
        <v>4355</v>
      </c>
      <c r="C45" s="257">
        <v>5059</v>
      </c>
      <c r="D45" s="258">
        <v>0</v>
      </c>
      <c r="E45" s="257">
        <v>0</v>
      </c>
      <c r="F45" s="258">
        <f>SUM(B45:E45)</f>
        <v>9414</v>
      </c>
      <c r="G45" s="259">
        <f>F45/$F$9</f>
        <v>0.008477086922107871</v>
      </c>
      <c r="H45" s="256">
        <v>5304</v>
      </c>
      <c r="I45" s="257">
        <v>5662</v>
      </c>
      <c r="J45" s="258">
        <v>3</v>
      </c>
      <c r="K45" s="257">
        <v>2</v>
      </c>
      <c r="L45" s="258">
        <f>SUM(H45:K45)</f>
        <v>10971</v>
      </c>
      <c r="M45" s="260">
        <f t="shared" si="3"/>
        <v>-0.14191960623461852</v>
      </c>
      <c r="N45" s="256">
        <v>11501</v>
      </c>
      <c r="O45" s="257">
        <v>12635</v>
      </c>
      <c r="P45" s="258">
        <v>1293</v>
      </c>
      <c r="Q45" s="257">
        <v>770</v>
      </c>
      <c r="R45" s="258">
        <f>SUM(N45:Q45)</f>
        <v>26199</v>
      </c>
      <c r="S45" s="259">
        <f>R45/$R$9</f>
        <v>0.00807700204769066</v>
      </c>
      <c r="T45" s="270">
        <v>16730</v>
      </c>
      <c r="U45" s="257">
        <v>18602</v>
      </c>
      <c r="V45" s="258">
        <v>7</v>
      </c>
      <c r="W45" s="257">
        <v>9</v>
      </c>
      <c r="X45" s="258">
        <f>SUM(T45:W45)</f>
        <v>35348</v>
      </c>
      <c r="Y45" s="261">
        <f t="shared" si="7"/>
        <v>-0.25882652483874613</v>
      </c>
    </row>
    <row r="46" spans="1:25" ht="19.5" customHeight="1">
      <c r="A46" s="255" t="s">
        <v>304</v>
      </c>
      <c r="B46" s="256">
        <v>4167</v>
      </c>
      <c r="C46" s="257">
        <v>3198</v>
      </c>
      <c r="D46" s="258">
        <v>1</v>
      </c>
      <c r="E46" s="257">
        <v>0</v>
      </c>
      <c r="F46" s="258">
        <f t="shared" si="0"/>
        <v>7366</v>
      </c>
      <c r="G46" s="259">
        <f t="shared" si="1"/>
        <v>0.006632910799686274</v>
      </c>
      <c r="H46" s="256">
        <v>1753</v>
      </c>
      <c r="I46" s="257">
        <v>2168</v>
      </c>
      <c r="J46" s="258"/>
      <c r="K46" s="257"/>
      <c r="L46" s="258">
        <f t="shared" si="2"/>
        <v>3921</v>
      </c>
      <c r="M46" s="260">
        <f t="shared" si="3"/>
        <v>0.8786023973476154</v>
      </c>
      <c r="N46" s="256">
        <v>10761</v>
      </c>
      <c r="O46" s="257">
        <v>10744</v>
      </c>
      <c r="P46" s="258">
        <v>11</v>
      </c>
      <c r="Q46" s="257">
        <v>0</v>
      </c>
      <c r="R46" s="258">
        <f t="shared" si="4"/>
        <v>21516</v>
      </c>
      <c r="S46" s="259">
        <f t="shared" si="5"/>
        <v>0.006633259897633964</v>
      </c>
      <c r="T46" s="270">
        <v>5282</v>
      </c>
      <c r="U46" s="257">
        <v>6320</v>
      </c>
      <c r="V46" s="258">
        <v>52</v>
      </c>
      <c r="W46" s="257">
        <v>25</v>
      </c>
      <c r="X46" s="258">
        <f t="shared" si="6"/>
        <v>11679</v>
      </c>
      <c r="Y46" s="261">
        <f t="shared" si="7"/>
        <v>0.8422810172103776</v>
      </c>
    </row>
    <row r="47" spans="1:25" ht="19.5" customHeight="1">
      <c r="A47" s="255" t="s">
        <v>305</v>
      </c>
      <c r="B47" s="256">
        <v>2844</v>
      </c>
      <c r="C47" s="257">
        <v>3498</v>
      </c>
      <c r="D47" s="258">
        <v>0</v>
      </c>
      <c r="E47" s="257">
        <v>0</v>
      </c>
      <c r="F47" s="258">
        <f>SUM(B47:E47)</f>
        <v>6342</v>
      </c>
      <c r="G47" s="259">
        <f>F47/$F$9</f>
        <v>0.005710822738475475</v>
      </c>
      <c r="H47" s="256">
        <v>1948</v>
      </c>
      <c r="I47" s="257">
        <v>2202</v>
      </c>
      <c r="J47" s="258"/>
      <c r="K47" s="257"/>
      <c r="L47" s="258">
        <f>SUM(H47:K47)</f>
        <v>4150</v>
      </c>
      <c r="M47" s="260">
        <f t="shared" si="3"/>
        <v>0.5281927710843373</v>
      </c>
      <c r="N47" s="256">
        <v>7155</v>
      </c>
      <c r="O47" s="257">
        <v>7393</v>
      </c>
      <c r="P47" s="258">
        <v>18</v>
      </c>
      <c r="Q47" s="257"/>
      <c r="R47" s="258">
        <f>SUM(N47:Q47)</f>
        <v>14566</v>
      </c>
      <c r="S47" s="259">
        <f>R47/$R$9</f>
        <v>0.004490614596994624</v>
      </c>
      <c r="T47" s="270">
        <v>4540</v>
      </c>
      <c r="U47" s="257">
        <v>4942</v>
      </c>
      <c r="V47" s="258"/>
      <c r="W47" s="257"/>
      <c r="X47" s="258">
        <f>SUM(T47:W47)</f>
        <v>9482</v>
      </c>
      <c r="Y47" s="261">
        <f t="shared" si="7"/>
        <v>0.5361738029951486</v>
      </c>
    </row>
    <row r="48" spans="1:25" ht="19.5" customHeight="1">
      <c r="A48" s="255" t="s">
        <v>306</v>
      </c>
      <c r="B48" s="256">
        <v>4135</v>
      </c>
      <c r="C48" s="257">
        <v>2131</v>
      </c>
      <c r="D48" s="258">
        <v>0</v>
      </c>
      <c r="E48" s="257">
        <v>0</v>
      </c>
      <c r="F48" s="258">
        <f>SUM(B48:E48)</f>
        <v>6266</v>
      </c>
      <c r="G48" s="259">
        <f>F48/$F$9</f>
        <v>0.005642386515182486</v>
      </c>
      <c r="H48" s="256">
        <v>4643</v>
      </c>
      <c r="I48" s="257">
        <v>3855</v>
      </c>
      <c r="J48" s="258">
        <v>1</v>
      </c>
      <c r="K48" s="257">
        <v>0</v>
      </c>
      <c r="L48" s="258">
        <f>SUM(H48:K48)</f>
        <v>8499</v>
      </c>
      <c r="M48" s="260">
        <f>IF(ISERROR(F48/L48-1),"         /0",(F48/L48-1))</f>
        <v>-0.2627367925638311</v>
      </c>
      <c r="N48" s="256">
        <v>10352</v>
      </c>
      <c r="O48" s="257">
        <v>8045</v>
      </c>
      <c r="P48" s="258"/>
      <c r="Q48" s="257">
        <v>0</v>
      </c>
      <c r="R48" s="258">
        <f>SUM(N48:Q48)</f>
        <v>18397</v>
      </c>
      <c r="S48" s="259">
        <f>R48/$R$9</f>
        <v>0.0056716900137930865</v>
      </c>
      <c r="T48" s="270">
        <v>14313</v>
      </c>
      <c r="U48" s="257">
        <v>13126</v>
      </c>
      <c r="V48" s="258">
        <v>2</v>
      </c>
      <c r="W48" s="257">
        <v>0</v>
      </c>
      <c r="X48" s="258">
        <f>SUM(T48:W48)</f>
        <v>27441</v>
      </c>
      <c r="Y48" s="261">
        <f t="shared" si="7"/>
        <v>-0.3295798258080974</v>
      </c>
    </row>
    <row r="49" spans="1:25" ht="19.5" customHeight="1">
      <c r="A49" s="255" t="s">
        <v>307</v>
      </c>
      <c r="B49" s="256">
        <v>3388</v>
      </c>
      <c r="C49" s="257">
        <v>2484</v>
      </c>
      <c r="D49" s="258">
        <v>4</v>
      </c>
      <c r="E49" s="257">
        <v>0</v>
      </c>
      <c r="F49" s="258">
        <f t="shared" si="0"/>
        <v>5876</v>
      </c>
      <c r="G49" s="259">
        <f t="shared" si="1"/>
        <v>0.00529120063249478</v>
      </c>
      <c r="H49" s="256">
        <v>2838</v>
      </c>
      <c r="I49" s="257">
        <v>2579</v>
      </c>
      <c r="J49" s="258"/>
      <c r="K49" s="257"/>
      <c r="L49" s="258">
        <f t="shared" si="2"/>
        <v>5417</v>
      </c>
      <c r="M49" s="260">
        <f t="shared" si="3"/>
        <v>0.08473324718478858</v>
      </c>
      <c r="N49" s="256">
        <v>7361</v>
      </c>
      <c r="O49" s="257">
        <v>6286</v>
      </c>
      <c r="P49" s="258">
        <v>4</v>
      </c>
      <c r="Q49" s="257">
        <v>0</v>
      </c>
      <c r="R49" s="258">
        <f t="shared" si="4"/>
        <v>13651</v>
      </c>
      <c r="S49" s="259">
        <f t="shared" si="5"/>
        <v>0.004208525323601099</v>
      </c>
      <c r="T49" s="270">
        <v>8300</v>
      </c>
      <c r="U49" s="257">
        <v>7918</v>
      </c>
      <c r="V49" s="258">
        <v>0</v>
      </c>
      <c r="W49" s="257">
        <v>0</v>
      </c>
      <c r="X49" s="258">
        <f t="shared" si="6"/>
        <v>16218</v>
      </c>
      <c r="Y49" s="261">
        <f t="shared" si="7"/>
        <v>-0.15828092243186587</v>
      </c>
    </row>
    <row r="50" spans="1:25" ht="19.5" customHeight="1">
      <c r="A50" s="255" t="s">
        <v>308</v>
      </c>
      <c r="B50" s="256">
        <v>1767</v>
      </c>
      <c r="C50" s="257">
        <v>2166</v>
      </c>
      <c r="D50" s="258">
        <v>0</v>
      </c>
      <c r="E50" s="257">
        <v>0</v>
      </c>
      <c r="F50" s="258">
        <f t="shared" si="0"/>
        <v>3933</v>
      </c>
      <c r="G50" s="259">
        <f t="shared" si="1"/>
        <v>0.00354157455541218</v>
      </c>
      <c r="H50" s="256">
        <v>131</v>
      </c>
      <c r="I50" s="257">
        <v>123</v>
      </c>
      <c r="J50" s="258"/>
      <c r="K50" s="257"/>
      <c r="L50" s="258">
        <f t="shared" si="2"/>
        <v>254</v>
      </c>
      <c r="M50" s="260">
        <f t="shared" si="3"/>
        <v>14.484251968503937</v>
      </c>
      <c r="N50" s="256">
        <v>3682</v>
      </c>
      <c r="O50" s="257">
        <v>4274</v>
      </c>
      <c r="P50" s="258">
        <v>56</v>
      </c>
      <c r="Q50" s="257">
        <v>236</v>
      </c>
      <c r="R50" s="258">
        <f t="shared" si="4"/>
        <v>8248</v>
      </c>
      <c r="S50" s="259">
        <f t="shared" si="5"/>
        <v>0.0025428112862839257</v>
      </c>
      <c r="T50" s="270">
        <v>484</v>
      </c>
      <c r="U50" s="257">
        <v>493</v>
      </c>
      <c r="V50" s="258"/>
      <c r="W50" s="257">
        <v>0</v>
      </c>
      <c r="X50" s="258">
        <f t="shared" si="6"/>
        <v>977</v>
      </c>
      <c r="Y50" s="261">
        <f t="shared" si="7"/>
        <v>7.442169907881269</v>
      </c>
    </row>
    <row r="51" spans="1:25" ht="19.5" customHeight="1">
      <c r="A51" s="255" t="s">
        <v>309</v>
      </c>
      <c r="B51" s="256">
        <v>1645</v>
      </c>
      <c r="C51" s="257">
        <v>1596</v>
      </c>
      <c r="D51" s="258">
        <v>0</v>
      </c>
      <c r="E51" s="257">
        <v>0</v>
      </c>
      <c r="F51" s="258">
        <f>SUM(B51:E51)</f>
        <v>3241</v>
      </c>
      <c r="G51" s="259">
        <f>F51/$F$9</f>
        <v>0.0029184447327970696</v>
      </c>
      <c r="H51" s="256">
        <v>373</v>
      </c>
      <c r="I51" s="257">
        <v>234</v>
      </c>
      <c r="J51" s="258"/>
      <c r="K51" s="257"/>
      <c r="L51" s="258">
        <f>SUM(H51:K51)</f>
        <v>607</v>
      </c>
      <c r="M51" s="260">
        <f>IF(ISERROR(F51/L51-1),"         /0",(F51/L51-1))</f>
        <v>4.339373970345964</v>
      </c>
      <c r="N51" s="256">
        <v>4986</v>
      </c>
      <c r="O51" s="257">
        <v>5207</v>
      </c>
      <c r="P51" s="258">
        <v>11</v>
      </c>
      <c r="Q51" s="257">
        <v>0</v>
      </c>
      <c r="R51" s="258">
        <f>SUM(N51:Q51)</f>
        <v>10204</v>
      </c>
      <c r="S51" s="259">
        <f>R51/$R$9</f>
        <v>0.0031458349133415588</v>
      </c>
      <c r="T51" s="270">
        <v>1203</v>
      </c>
      <c r="U51" s="257">
        <v>820</v>
      </c>
      <c r="V51" s="258"/>
      <c r="W51" s="257"/>
      <c r="X51" s="258">
        <f>SUM(T51:W51)</f>
        <v>2023</v>
      </c>
      <c r="Y51" s="261">
        <f>IF(ISERROR(R51/X51-1),"         /0",(R51/X51-1))</f>
        <v>4.043994068215522</v>
      </c>
    </row>
    <row r="52" spans="1:25" ht="19.5" customHeight="1">
      <c r="A52" s="255" t="s">
        <v>310</v>
      </c>
      <c r="B52" s="256">
        <v>1296</v>
      </c>
      <c r="C52" s="257">
        <v>1607</v>
      </c>
      <c r="D52" s="258">
        <v>0</v>
      </c>
      <c r="E52" s="257">
        <v>0</v>
      </c>
      <c r="F52" s="258">
        <f>SUM(B52:E52)</f>
        <v>2903</v>
      </c>
      <c r="G52" s="259">
        <f>F52/$F$9</f>
        <v>0.0026140836344677237</v>
      </c>
      <c r="H52" s="256">
        <v>1085</v>
      </c>
      <c r="I52" s="257">
        <v>1075</v>
      </c>
      <c r="J52" s="258"/>
      <c r="K52" s="257"/>
      <c r="L52" s="258">
        <f>SUM(H52:K52)</f>
        <v>2160</v>
      </c>
      <c r="M52" s="260">
        <f>IF(ISERROR(F52/L52-1),"         /0",(F52/L52-1))</f>
        <v>0.34398148148148144</v>
      </c>
      <c r="N52" s="256">
        <v>4390</v>
      </c>
      <c r="O52" s="257">
        <v>4673</v>
      </c>
      <c r="P52" s="258">
        <v>3</v>
      </c>
      <c r="Q52" s="257">
        <v>34</v>
      </c>
      <c r="R52" s="258">
        <f>SUM(N52:Q52)</f>
        <v>9100</v>
      </c>
      <c r="S52" s="259">
        <f>R52/$R$9</f>
        <v>0.0028054780195421584</v>
      </c>
      <c r="T52" s="270">
        <v>3962</v>
      </c>
      <c r="U52" s="257">
        <v>3840</v>
      </c>
      <c r="V52" s="258"/>
      <c r="W52" s="257"/>
      <c r="X52" s="258">
        <f>SUM(T52:W52)</f>
        <v>7802</v>
      </c>
      <c r="Y52" s="261">
        <f>IF(ISERROR(R52/X52-1),"         /0",(R52/X52-1))</f>
        <v>0.16636759805178158</v>
      </c>
    </row>
    <row r="53" spans="1:25" ht="19.5" customHeight="1">
      <c r="A53" s="255" t="s">
        <v>311</v>
      </c>
      <c r="B53" s="256">
        <v>1437</v>
      </c>
      <c r="C53" s="257">
        <v>1430</v>
      </c>
      <c r="D53" s="258">
        <v>0</v>
      </c>
      <c r="E53" s="257">
        <v>0</v>
      </c>
      <c r="F53" s="258">
        <f t="shared" si="0"/>
        <v>2867</v>
      </c>
      <c r="G53" s="259">
        <f t="shared" si="1"/>
        <v>0.0025816664760657817</v>
      </c>
      <c r="H53" s="256">
        <v>1078</v>
      </c>
      <c r="I53" s="257">
        <v>1034</v>
      </c>
      <c r="J53" s="258"/>
      <c r="K53" s="257"/>
      <c r="L53" s="258">
        <f t="shared" si="2"/>
        <v>2112</v>
      </c>
      <c r="M53" s="260">
        <f t="shared" si="3"/>
        <v>0.35748106060606055</v>
      </c>
      <c r="N53" s="256">
        <v>3769</v>
      </c>
      <c r="O53" s="257">
        <v>3687</v>
      </c>
      <c r="P53" s="258"/>
      <c r="Q53" s="257"/>
      <c r="R53" s="258">
        <f t="shared" si="4"/>
        <v>7456</v>
      </c>
      <c r="S53" s="259">
        <f t="shared" si="5"/>
        <v>0.0022986422102973993</v>
      </c>
      <c r="T53" s="270">
        <v>2713</v>
      </c>
      <c r="U53" s="257">
        <v>2654</v>
      </c>
      <c r="V53" s="258"/>
      <c r="W53" s="257"/>
      <c r="X53" s="258">
        <f t="shared" si="6"/>
        <v>5367</v>
      </c>
      <c r="Y53" s="261">
        <f t="shared" si="7"/>
        <v>0.38923048257872184</v>
      </c>
    </row>
    <row r="54" spans="1:25" ht="19.5" customHeight="1">
      <c r="A54" s="255" t="s">
        <v>312</v>
      </c>
      <c r="B54" s="256">
        <v>803</v>
      </c>
      <c r="C54" s="257">
        <v>661</v>
      </c>
      <c r="D54" s="258">
        <v>0</v>
      </c>
      <c r="E54" s="257">
        <v>0</v>
      </c>
      <c r="F54" s="258">
        <f t="shared" si="0"/>
        <v>1464</v>
      </c>
      <c r="G54" s="259">
        <f t="shared" si="1"/>
        <v>0.001318297775012314</v>
      </c>
      <c r="H54" s="256">
        <v>2484</v>
      </c>
      <c r="I54" s="257">
        <v>1930</v>
      </c>
      <c r="J54" s="258"/>
      <c r="K54" s="257"/>
      <c r="L54" s="258">
        <f t="shared" si="2"/>
        <v>4414</v>
      </c>
      <c r="M54" s="260">
        <f t="shared" si="3"/>
        <v>-0.6683280471227911</v>
      </c>
      <c r="N54" s="256">
        <v>2386</v>
      </c>
      <c r="O54" s="257">
        <v>2479</v>
      </c>
      <c r="P54" s="258"/>
      <c r="Q54" s="257"/>
      <c r="R54" s="258">
        <f t="shared" si="4"/>
        <v>4865</v>
      </c>
      <c r="S54" s="259">
        <f t="shared" si="5"/>
        <v>0.0014998517104475384</v>
      </c>
      <c r="T54" s="270">
        <v>7086</v>
      </c>
      <c r="U54" s="257">
        <v>5729</v>
      </c>
      <c r="V54" s="258"/>
      <c r="W54" s="257"/>
      <c r="X54" s="258">
        <f t="shared" si="6"/>
        <v>12815</v>
      </c>
      <c r="Y54" s="261">
        <f t="shared" si="7"/>
        <v>-0.6203667577058135</v>
      </c>
    </row>
    <row r="55" spans="1:25" ht="19.5" customHeight="1">
      <c r="A55" s="255" t="s">
        <v>313</v>
      </c>
      <c r="B55" s="256">
        <v>523</v>
      </c>
      <c r="C55" s="257">
        <v>580</v>
      </c>
      <c r="D55" s="258">
        <v>0</v>
      </c>
      <c r="E55" s="257">
        <v>0</v>
      </c>
      <c r="F55" s="258">
        <f t="shared" si="0"/>
        <v>1103</v>
      </c>
      <c r="G55" s="259">
        <f t="shared" si="1"/>
        <v>0.0009932257143706164</v>
      </c>
      <c r="H55" s="256">
        <v>443</v>
      </c>
      <c r="I55" s="257">
        <v>296</v>
      </c>
      <c r="J55" s="258"/>
      <c r="K55" s="257"/>
      <c r="L55" s="258">
        <f t="shared" si="2"/>
        <v>739</v>
      </c>
      <c r="M55" s="260" t="s">
        <v>43</v>
      </c>
      <c r="N55" s="256">
        <v>1661</v>
      </c>
      <c r="O55" s="257">
        <v>1539</v>
      </c>
      <c r="P55" s="258"/>
      <c r="Q55" s="257"/>
      <c r="R55" s="258">
        <f t="shared" si="4"/>
        <v>3200</v>
      </c>
      <c r="S55" s="259">
        <f t="shared" si="5"/>
        <v>0.000986541721157682</v>
      </c>
      <c r="T55" s="270">
        <v>1473</v>
      </c>
      <c r="U55" s="257">
        <v>1095</v>
      </c>
      <c r="V55" s="258"/>
      <c r="W55" s="257"/>
      <c r="X55" s="258">
        <f t="shared" si="6"/>
        <v>2568</v>
      </c>
      <c r="Y55" s="261" t="s">
        <v>43</v>
      </c>
    </row>
    <row r="56" spans="1:25" ht="19.5" customHeight="1" thickBot="1">
      <c r="A56" s="262" t="s">
        <v>270</v>
      </c>
      <c r="B56" s="263">
        <v>29098</v>
      </c>
      <c r="C56" s="264">
        <v>29745</v>
      </c>
      <c r="D56" s="265">
        <v>1938</v>
      </c>
      <c r="E56" s="264">
        <v>1893</v>
      </c>
      <c r="F56" s="265">
        <f aca="true" t="shared" si="16" ref="F56:F61">SUM(B56:E56)</f>
        <v>62674</v>
      </c>
      <c r="G56" s="266">
        <f aca="true" t="shared" si="17" ref="G56:G61">F56/$F$9</f>
        <v>0.056436471824536726</v>
      </c>
      <c r="H56" s="263">
        <v>24493</v>
      </c>
      <c r="I56" s="264">
        <v>21508</v>
      </c>
      <c r="J56" s="265">
        <v>52</v>
      </c>
      <c r="K56" s="264">
        <v>11</v>
      </c>
      <c r="L56" s="265">
        <f aca="true" t="shared" si="18" ref="L56:L61">SUM(H56:K56)</f>
        <v>46064</v>
      </c>
      <c r="M56" s="267">
        <f aca="true" t="shared" si="19" ref="M56:M61">IF(ISERROR(F56/L56-1),"         /0",(F56/L56-1))</f>
        <v>0.36058527266411944</v>
      </c>
      <c r="N56" s="263">
        <v>85633</v>
      </c>
      <c r="O56" s="264">
        <v>87090</v>
      </c>
      <c r="P56" s="265">
        <v>7209</v>
      </c>
      <c r="Q56" s="264">
        <v>7170</v>
      </c>
      <c r="R56" s="265">
        <f aca="true" t="shared" si="20" ref="R56:R61">SUM(N56:Q56)</f>
        <v>187102</v>
      </c>
      <c r="S56" s="266">
        <f aca="true" t="shared" si="21" ref="S56:S61">R56/$R$9</f>
        <v>0.057682477847513944</v>
      </c>
      <c r="T56" s="271">
        <v>76410</v>
      </c>
      <c r="U56" s="264">
        <v>72072</v>
      </c>
      <c r="V56" s="265">
        <v>1284</v>
      </c>
      <c r="W56" s="264">
        <v>1572</v>
      </c>
      <c r="X56" s="265">
        <f aca="true" t="shared" si="22" ref="X56:X61">SUM(T56:W56)</f>
        <v>151338</v>
      </c>
      <c r="Y56" s="268">
        <f aca="true" t="shared" si="23" ref="Y56:Y61">IF(ISERROR(R56/X56-1),"         /0",(R56/X56-1))</f>
        <v>0.23631870382851639</v>
      </c>
    </row>
    <row r="57" spans="1:25" s="96" customFormat="1" ht="19.5" customHeight="1">
      <c r="A57" s="103" t="s">
        <v>51</v>
      </c>
      <c r="B57" s="100">
        <f>SUM(B58:B71)</f>
        <v>81008</v>
      </c>
      <c r="C57" s="99">
        <f>SUM(C58:C71)</f>
        <v>68131</v>
      </c>
      <c r="D57" s="98">
        <f>SUM(D58:D71)</f>
        <v>55</v>
      </c>
      <c r="E57" s="99">
        <f>SUM(E58:E71)</f>
        <v>0</v>
      </c>
      <c r="F57" s="98">
        <f t="shared" si="16"/>
        <v>149194</v>
      </c>
      <c r="G57" s="101">
        <f t="shared" si="17"/>
        <v>0.134345709183871</v>
      </c>
      <c r="H57" s="100">
        <f>SUM(H58:H71)</f>
        <v>67535</v>
      </c>
      <c r="I57" s="99">
        <f>SUM(I58:I71)</f>
        <v>53959</v>
      </c>
      <c r="J57" s="98">
        <f>SUM(J58:J71)</f>
        <v>27</v>
      </c>
      <c r="K57" s="99">
        <f>SUM(K58:K71)</f>
        <v>0</v>
      </c>
      <c r="L57" s="98">
        <f t="shared" si="18"/>
        <v>121521</v>
      </c>
      <c r="M57" s="102">
        <f t="shared" si="19"/>
        <v>0.2277219575217453</v>
      </c>
      <c r="N57" s="100">
        <f>SUM(N58:N71)</f>
        <v>223642</v>
      </c>
      <c r="O57" s="99">
        <f>SUM(O58:O71)</f>
        <v>208568</v>
      </c>
      <c r="P57" s="98">
        <f>SUM(P58:P71)</f>
        <v>322</v>
      </c>
      <c r="Q57" s="99">
        <f>SUM(Q58:Q71)</f>
        <v>71</v>
      </c>
      <c r="R57" s="98">
        <f t="shared" si="20"/>
        <v>432603</v>
      </c>
      <c r="S57" s="101">
        <f t="shared" si="21"/>
        <v>0.13336903381186774</v>
      </c>
      <c r="T57" s="100">
        <f>SUM(T58:T71)</f>
        <v>207020</v>
      </c>
      <c r="U57" s="99">
        <f>SUM(U58:U71)</f>
        <v>180952</v>
      </c>
      <c r="V57" s="98">
        <f>SUM(V58:V71)</f>
        <v>67</v>
      </c>
      <c r="W57" s="99">
        <f>SUM(W58:W71)</f>
        <v>0</v>
      </c>
      <c r="X57" s="98">
        <f t="shared" si="22"/>
        <v>388039</v>
      </c>
      <c r="Y57" s="97">
        <f t="shared" si="23"/>
        <v>0.11484412649244025</v>
      </c>
    </row>
    <row r="58" spans="1:25" ht="19.5" customHeight="1">
      <c r="A58" s="248" t="s">
        <v>314</v>
      </c>
      <c r="B58" s="249">
        <v>21534</v>
      </c>
      <c r="C58" s="250">
        <v>18276</v>
      </c>
      <c r="D58" s="251">
        <v>31</v>
      </c>
      <c r="E58" s="250">
        <v>0</v>
      </c>
      <c r="F58" s="251">
        <f t="shared" si="16"/>
        <v>39841</v>
      </c>
      <c r="G58" s="252">
        <f t="shared" si="17"/>
        <v>0.03587588910810492</v>
      </c>
      <c r="H58" s="249">
        <v>15697</v>
      </c>
      <c r="I58" s="250">
        <v>13959</v>
      </c>
      <c r="J58" s="251"/>
      <c r="K58" s="250"/>
      <c r="L58" s="251">
        <f t="shared" si="18"/>
        <v>29656</v>
      </c>
      <c r="M58" s="253">
        <f t="shared" si="19"/>
        <v>0.3434380900998111</v>
      </c>
      <c r="N58" s="249">
        <v>55086</v>
      </c>
      <c r="O58" s="250">
        <v>56833</v>
      </c>
      <c r="P58" s="251">
        <v>125</v>
      </c>
      <c r="Q58" s="250">
        <v>0</v>
      </c>
      <c r="R58" s="251">
        <f t="shared" si="20"/>
        <v>112044</v>
      </c>
      <c r="S58" s="252">
        <f t="shared" si="21"/>
        <v>0.03454252518918479</v>
      </c>
      <c r="T58" s="249">
        <v>48832</v>
      </c>
      <c r="U58" s="250">
        <v>48453</v>
      </c>
      <c r="V58" s="251">
        <v>1</v>
      </c>
      <c r="W58" s="250">
        <v>0</v>
      </c>
      <c r="X58" s="251">
        <f t="shared" si="22"/>
        <v>97286</v>
      </c>
      <c r="Y58" s="254">
        <f t="shared" si="23"/>
        <v>0.1516970581584196</v>
      </c>
    </row>
    <row r="59" spans="1:25" ht="19.5" customHeight="1">
      <c r="A59" s="255" t="s">
        <v>315</v>
      </c>
      <c r="B59" s="256">
        <v>9280</v>
      </c>
      <c r="C59" s="257">
        <v>5881</v>
      </c>
      <c r="D59" s="258">
        <v>6</v>
      </c>
      <c r="E59" s="257">
        <v>0</v>
      </c>
      <c r="F59" s="258">
        <f t="shared" si="16"/>
        <v>15167</v>
      </c>
      <c r="G59" s="259">
        <f t="shared" si="17"/>
        <v>0.013657528930062682</v>
      </c>
      <c r="H59" s="256">
        <v>6130</v>
      </c>
      <c r="I59" s="257">
        <v>4239</v>
      </c>
      <c r="J59" s="258"/>
      <c r="K59" s="257"/>
      <c r="L59" s="258">
        <f t="shared" si="18"/>
        <v>10369</v>
      </c>
      <c r="M59" s="260">
        <f t="shared" si="19"/>
        <v>0.46272543157488677</v>
      </c>
      <c r="N59" s="256">
        <v>26801</v>
      </c>
      <c r="O59" s="257">
        <v>18538</v>
      </c>
      <c r="P59" s="258">
        <v>6</v>
      </c>
      <c r="Q59" s="257"/>
      <c r="R59" s="258">
        <f t="shared" si="20"/>
        <v>45345</v>
      </c>
      <c r="S59" s="259">
        <f t="shared" si="21"/>
        <v>0.013979604483092217</v>
      </c>
      <c r="T59" s="256">
        <v>21498</v>
      </c>
      <c r="U59" s="257">
        <v>14171</v>
      </c>
      <c r="V59" s="258">
        <v>1</v>
      </c>
      <c r="W59" s="257"/>
      <c r="X59" s="258">
        <f t="shared" si="22"/>
        <v>35670</v>
      </c>
      <c r="Y59" s="261">
        <f t="shared" si="23"/>
        <v>0.27123633305298567</v>
      </c>
    </row>
    <row r="60" spans="1:25" ht="19.5" customHeight="1">
      <c r="A60" s="255" t="s">
        <v>316</v>
      </c>
      <c r="B60" s="256">
        <v>6624</v>
      </c>
      <c r="C60" s="257">
        <v>4343</v>
      </c>
      <c r="D60" s="258">
        <v>0</v>
      </c>
      <c r="E60" s="257">
        <v>0</v>
      </c>
      <c r="F60" s="258">
        <f t="shared" si="16"/>
        <v>10967</v>
      </c>
      <c r="G60" s="259">
        <f t="shared" si="17"/>
        <v>0.009875527116502764</v>
      </c>
      <c r="H60" s="256">
        <v>4375</v>
      </c>
      <c r="I60" s="257">
        <v>2454</v>
      </c>
      <c r="J60" s="258"/>
      <c r="K60" s="257"/>
      <c r="L60" s="258">
        <f t="shared" si="18"/>
        <v>6829</v>
      </c>
      <c r="M60" s="260">
        <f t="shared" si="19"/>
        <v>0.6059452335627471</v>
      </c>
      <c r="N60" s="256">
        <v>17081</v>
      </c>
      <c r="O60" s="257">
        <v>13479</v>
      </c>
      <c r="P60" s="258"/>
      <c r="Q60" s="257">
        <v>0</v>
      </c>
      <c r="R60" s="258">
        <f t="shared" si="20"/>
        <v>30560</v>
      </c>
      <c r="S60" s="259">
        <f t="shared" si="21"/>
        <v>0.009421473437055863</v>
      </c>
      <c r="T60" s="256">
        <v>11228</v>
      </c>
      <c r="U60" s="257">
        <v>8630</v>
      </c>
      <c r="V60" s="258"/>
      <c r="W60" s="257"/>
      <c r="X60" s="258">
        <f t="shared" si="22"/>
        <v>19858</v>
      </c>
      <c r="Y60" s="261">
        <f t="shared" si="23"/>
        <v>0.5389263772786785</v>
      </c>
    </row>
    <row r="61" spans="1:25" ht="19.5" customHeight="1">
      <c r="A61" s="255" t="s">
        <v>317</v>
      </c>
      <c r="B61" s="256">
        <v>4156</v>
      </c>
      <c r="C61" s="257">
        <v>5326</v>
      </c>
      <c r="D61" s="258">
        <v>8</v>
      </c>
      <c r="E61" s="257">
        <v>0</v>
      </c>
      <c r="F61" s="258">
        <f t="shared" si="16"/>
        <v>9490</v>
      </c>
      <c r="G61" s="259">
        <f t="shared" si="17"/>
        <v>0.00854552314540086</v>
      </c>
      <c r="H61" s="256">
        <v>3678</v>
      </c>
      <c r="I61" s="257">
        <v>4412</v>
      </c>
      <c r="J61" s="258"/>
      <c r="K61" s="257"/>
      <c r="L61" s="258">
        <f t="shared" si="18"/>
        <v>8090</v>
      </c>
      <c r="M61" s="260">
        <f t="shared" si="19"/>
        <v>0.17305315203955507</v>
      </c>
      <c r="N61" s="256">
        <v>10770</v>
      </c>
      <c r="O61" s="257">
        <v>15020</v>
      </c>
      <c r="P61" s="258">
        <v>128</v>
      </c>
      <c r="Q61" s="257">
        <v>0</v>
      </c>
      <c r="R61" s="258">
        <f t="shared" si="20"/>
        <v>25918</v>
      </c>
      <c r="S61" s="259">
        <f t="shared" si="21"/>
        <v>0.007990371352801501</v>
      </c>
      <c r="T61" s="256">
        <v>13545</v>
      </c>
      <c r="U61" s="257">
        <v>13679</v>
      </c>
      <c r="V61" s="258"/>
      <c r="W61" s="257"/>
      <c r="X61" s="258">
        <f t="shared" si="22"/>
        <v>27224</v>
      </c>
      <c r="Y61" s="261">
        <f t="shared" si="23"/>
        <v>-0.04797237731413462</v>
      </c>
    </row>
    <row r="62" spans="1:25" ht="19.5" customHeight="1">
      <c r="A62" s="255" t="s">
        <v>318</v>
      </c>
      <c r="B62" s="256">
        <v>4191</v>
      </c>
      <c r="C62" s="257">
        <v>3535</v>
      </c>
      <c r="D62" s="258">
        <v>0</v>
      </c>
      <c r="E62" s="257">
        <v>0</v>
      </c>
      <c r="F62" s="258">
        <f aca="true" t="shared" si="24" ref="F62:F69">SUM(B62:E62)</f>
        <v>7726</v>
      </c>
      <c r="G62" s="259">
        <f aca="true" t="shared" si="25" ref="G62:G69">F62/$F$9</f>
        <v>0.0069570823837056955</v>
      </c>
      <c r="H62" s="256">
        <v>4477</v>
      </c>
      <c r="I62" s="257">
        <v>2992</v>
      </c>
      <c r="J62" s="258"/>
      <c r="K62" s="257"/>
      <c r="L62" s="258">
        <f aca="true" t="shared" si="26" ref="L62:L69">SUM(H62:K62)</f>
        <v>7469</v>
      </c>
      <c r="M62" s="260">
        <f aca="true" t="shared" si="27" ref="M62:M69">IF(ISERROR(F62/L62-1),"         /0",(F62/L62-1))</f>
        <v>0.03440889007899317</v>
      </c>
      <c r="N62" s="256">
        <v>10648</v>
      </c>
      <c r="O62" s="257">
        <v>11570</v>
      </c>
      <c r="P62" s="258"/>
      <c r="Q62" s="257"/>
      <c r="R62" s="258">
        <f aca="true" t="shared" si="28" ref="R62:R69">SUM(N62:Q62)</f>
        <v>22218</v>
      </c>
      <c r="S62" s="259">
        <f aca="true" t="shared" si="29" ref="S62:S69">R62/$R$9</f>
        <v>0.006849682487712931</v>
      </c>
      <c r="T62" s="256">
        <v>11700</v>
      </c>
      <c r="U62" s="257">
        <v>10181</v>
      </c>
      <c r="V62" s="258"/>
      <c r="W62" s="257"/>
      <c r="X62" s="258">
        <f aca="true" t="shared" si="30" ref="X62:X69">SUM(T62:W62)</f>
        <v>21881</v>
      </c>
      <c r="Y62" s="261">
        <f aca="true" t="shared" si="31" ref="Y62:Y69">IF(ISERROR(R62/X62-1),"         /0",(R62/X62-1))</f>
        <v>0.015401489877062247</v>
      </c>
    </row>
    <row r="63" spans="1:25" ht="19.5" customHeight="1">
      <c r="A63" s="255" t="s">
        <v>319</v>
      </c>
      <c r="B63" s="256">
        <v>3611</v>
      </c>
      <c r="C63" s="257">
        <v>3724</v>
      </c>
      <c r="D63" s="258">
        <v>0</v>
      </c>
      <c r="E63" s="257">
        <v>0</v>
      </c>
      <c r="F63" s="258">
        <f>SUM(B63:E63)</f>
        <v>7335</v>
      </c>
      <c r="G63" s="259">
        <f>F63/$F$9</f>
        <v>0.006604996024395713</v>
      </c>
      <c r="H63" s="256">
        <v>4184</v>
      </c>
      <c r="I63" s="257">
        <v>3340</v>
      </c>
      <c r="J63" s="258"/>
      <c r="K63" s="257"/>
      <c r="L63" s="258">
        <f>SUM(H63:K63)</f>
        <v>7524</v>
      </c>
      <c r="M63" s="260">
        <f>IF(ISERROR(F63/L63-1),"         /0",(F63/L63-1))</f>
        <v>-0.02511961722488043</v>
      </c>
      <c r="N63" s="256">
        <v>9328</v>
      </c>
      <c r="O63" s="257">
        <v>10222</v>
      </c>
      <c r="P63" s="258"/>
      <c r="Q63" s="257">
        <v>0</v>
      </c>
      <c r="R63" s="258">
        <f>SUM(N63:Q63)</f>
        <v>19550</v>
      </c>
      <c r="S63" s="259">
        <f>R63/$R$9</f>
        <v>0.006027153327697714</v>
      </c>
      <c r="T63" s="256">
        <v>9873</v>
      </c>
      <c r="U63" s="257">
        <v>10010</v>
      </c>
      <c r="V63" s="258"/>
      <c r="W63" s="257"/>
      <c r="X63" s="258">
        <f>SUM(T63:W63)</f>
        <v>19883</v>
      </c>
      <c r="Y63" s="261">
        <f>IF(ISERROR(R63/X63-1),"         /0",(R63/X63-1))</f>
        <v>-0.016747975657596892</v>
      </c>
    </row>
    <row r="64" spans="1:25" ht="19.5" customHeight="1">
      <c r="A64" s="255" t="s">
        <v>320</v>
      </c>
      <c r="B64" s="256">
        <v>1839</v>
      </c>
      <c r="C64" s="257">
        <v>2076</v>
      </c>
      <c r="D64" s="258">
        <v>0</v>
      </c>
      <c r="E64" s="257">
        <v>0</v>
      </c>
      <c r="F64" s="258">
        <f>SUM(B64:E64)</f>
        <v>3915</v>
      </c>
      <c r="G64" s="259">
        <f>F64/$F$9</f>
        <v>0.0035253659762112086</v>
      </c>
      <c r="H64" s="256">
        <v>2633</v>
      </c>
      <c r="I64" s="257">
        <v>1688</v>
      </c>
      <c r="J64" s="258">
        <v>0</v>
      </c>
      <c r="K64" s="257"/>
      <c r="L64" s="258">
        <f>SUM(H64:K64)</f>
        <v>4321</v>
      </c>
      <c r="M64" s="260">
        <f>IF(ISERROR(F64/L64-1),"         /0",(F64/L64-1))</f>
        <v>-0.09395973154362414</v>
      </c>
      <c r="N64" s="256">
        <v>5251</v>
      </c>
      <c r="O64" s="257">
        <v>6431</v>
      </c>
      <c r="P64" s="258">
        <v>0</v>
      </c>
      <c r="Q64" s="257"/>
      <c r="R64" s="258">
        <f>SUM(N64:Q64)</f>
        <v>11682</v>
      </c>
      <c r="S64" s="259">
        <f>R64/$R$9</f>
        <v>0.003601493870801263</v>
      </c>
      <c r="T64" s="256">
        <v>7203</v>
      </c>
      <c r="U64" s="257">
        <v>6191</v>
      </c>
      <c r="V64" s="258">
        <v>0</v>
      </c>
      <c r="W64" s="257">
        <v>0</v>
      </c>
      <c r="X64" s="258">
        <f>SUM(T64:W64)</f>
        <v>13394</v>
      </c>
      <c r="Y64" s="261">
        <f>IF(ISERROR(R64/X64-1),"         /0",(R64/X64-1))</f>
        <v>-0.1278184261609676</v>
      </c>
    </row>
    <row r="65" spans="1:25" ht="19.5" customHeight="1">
      <c r="A65" s="255" t="s">
        <v>321</v>
      </c>
      <c r="B65" s="256">
        <v>1026</v>
      </c>
      <c r="C65" s="257">
        <v>1196</v>
      </c>
      <c r="D65" s="258">
        <v>0</v>
      </c>
      <c r="E65" s="257">
        <v>0</v>
      </c>
      <c r="F65" s="258">
        <f>SUM(B65:E65)</f>
        <v>2222</v>
      </c>
      <c r="G65" s="259">
        <f>F65/$F$9</f>
        <v>0.0020008590546976516</v>
      </c>
      <c r="H65" s="256">
        <v>588</v>
      </c>
      <c r="I65" s="257">
        <v>671</v>
      </c>
      <c r="J65" s="258"/>
      <c r="K65" s="257"/>
      <c r="L65" s="258">
        <f>SUM(H65:K65)</f>
        <v>1259</v>
      </c>
      <c r="M65" s="260">
        <f>IF(ISERROR(F65/L65-1),"         /0",(F65/L65-1))</f>
        <v>0.7648927720413026</v>
      </c>
      <c r="N65" s="256">
        <v>1965</v>
      </c>
      <c r="O65" s="257">
        <v>2360</v>
      </c>
      <c r="P65" s="258"/>
      <c r="Q65" s="257"/>
      <c r="R65" s="258">
        <f>SUM(N65:Q65)</f>
        <v>4325</v>
      </c>
      <c r="S65" s="259">
        <f>R65/$R$9</f>
        <v>0.0013333727950021797</v>
      </c>
      <c r="T65" s="256">
        <v>1778</v>
      </c>
      <c r="U65" s="257">
        <v>1939</v>
      </c>
      <c r="V65" s="258"/>
      <c r="W65" s="257"/>
      <c r="X65" s="258">
        <f>SUM(T65:W65)</f>
        <v>3717</v>
      </c>
      <c r="Y65" s="261">
        <f>IF(ISERROR(R65/X65-1),"         /0",(R65/X65-1))</f>
        <v>0.1635727737422652</v>
      </c>
    </row>
    <row r="66" spans="1:25" ht="19.5" customHeight="1">
      <c r="A66" s="255" t="s">
        <v>322</v>
      </c>
      <c r="B66" s="256">
        <v>1275</v>
      </c>
      <c r="C66" s="257">
        <v>922</v>
      </c>
      <c r="D66" s="258">
        <v>0</v>
      </c>
      <c r="E66" s="257">
        <v>0</v>
      </c>
      <c r="F66" s="258">
        <f t="shared" si="24"/>
        <v>2197</v>
      </c>
      <c r="G66" s="259">
        <f t="shared" si="25"/>
        <v>0.001978347139140747</v>
      </c>
      <c r="H66" s="256">
        <v>1481</v>
      </c>
      <c r="I66" s="257">
        <v>842</v>
      </c>
      <c r="J66" s="258">
        <v>24</v>
      </c>
      <c r="K66" s="257">
        <v>0</v>
      </c>
      <c r="L66" s="258">
        <f t="shared" si="26"/>
        <v>2347</v>
      </c>
      <c r="M66" s="260">
        <f t="shared" si="27"/>
        <v>-0.06391137622496801</v>
      </c>
      <c r="N66" s="256">
        <v>5240</v>
      </c>
      <c r="O66" s="257">
        <v>3162</v>
      </c>
      <c r="P66" s="258">
        <v>19</v>
      </c>
      <c r="Q66" s="257">
        <v>0</v>
      </c>
      <c r="R66" s="258">
        <f t="shared" si="28"/>
        <v>8421</v>
      </c>
      <c r="S66" s="259">
        <f t="shared" si="29"/>
        <v>0.002596146198084013</v>
      </c>
      <c r="T66" s="256">
        <v>5730</v>
      </c>
      <c r="U66" s="257">
        <v>3014</v>
      </c>
      <c r="V66" s="258">
        <v>37</v>
      </c>
      <c r="W66" s="257">
        <v>0</v>
      </c>
      <c r="X66" s="258">
        <f t="shared" si="30"/>
        <v>8781</v>
      </c>
      <c r="Y66" s="261">
        <f t="shared" si="31"/>
        <v>-0.040997608472839064</v>
      </c>
    </row>
    <row r="67" spans="1:25" ht="19.5" customHeight="1">
      <c r="A67" s="255" t="s">
        <v>323</v>
      </c>
      <c r="B67" s="256">
        <v>921</v>
      </c>
      <c r="C67" s="257">
        <v>509</v>
      </c>
      <c r="D67" s="258">
        <v>0</v>
      </c>
      <c r="E67" s="257">
        <v>0</v>
      </c>
      <c r="F67" s="258">
        <f t="shared" si="24"/>
        <v>1430</v>
      </c>
      <c r="G67" s="259">
        <f t="shared" si="25"/>
        <v>0.0012876815698549243</v>
      </c>
      <c r="H67" s="256">
        <v>680</v>
      </c>
      <c r="I67" s="257">
        <v>453</v>
      </c>
      <c r="J67" s="258"/>
      <c r="K67" s="257"/>
      <c r="L67" s="258">
        <f t="shared" si="26"/>
        <v>1133</v>
      </c>
      <c r="M67" s="260">
        <f t="shared" si="27"/>
        <v>0.2621359223300972</v>
      </c>
      <c r="N67" s="256">
        <v>2326</v>
      </c>
      <c r="O67" s="257">
        <v>1586</v>
      </c>
      <c r="P67" s="258"/>
      <c r="Q67" s="257">
        <v>0</v>
      </c>
      <c r="R67" s="258">
        <f t="shared" si="28"/>
        <v>3912</v>
      </c>
      <c r="S67" s="259">
        <f t="shared" si="29"/>
        <v>0.0012060472541152664</v>
      </c>
      <c r="T67" s="256">
        <v>1933</v>
      </c>
      <c r="U67" s="257">
        <v>1539</v>
      </c>
      <c r="V67" s="258">
        <v>6</v>
      </c>
      <c r="W67" s="257"/>
      <c r="X67" s="258">
        <f t="shared" si="30"/>
        <v>3478</v>
      </c>
      <c r="Y67" s="261">
        <f t="shared" si="31"/>
        <v>0.12478435882691197</v>
      </c>
    </row>
    <row r="68" spans="1:25" ht="19.5" customHeight="1">
      <c r="A68" s="255" t="s">
        <v>324</v>
      </c>
      <c r="B68" s="256">
        <v>678</v>
      </c>
      <c r="C68" s="257">
        <v>356</v>
      </c>
      <c r="D68" s="258">
        <v>1</v>
      </c>
      <c r="E68" s="257">
        <v>0</v>
      </c>
      <c r="F68" s="258">
        <f t="shared" si="24"/>
        <v>1035</v>
      </c>
      <c r="G68" s="259">
        <f t="shared" si="25"/>
        <v>0.0009319933040558367</v>
      </c>
      <c r="H68" s="256">
        <v>757</v>
      </c>
      <c r="I68" s="257">
        <v>457</v>
      </c>
      <c r="J68" s="258"/>
      <c r="K68" s="257">
        <v>0</v>
      </c>
      <c r="L68" s="258">
        <f t="shared" si="26"/>
        <v>1214</v>
      </c>
      <c r="M68" s="260">
        <f t="shared" si="27"/>
        <v>-0.14744645799011535</v>
      </c>
      <c r="N68" s="256">
        <v>2591</v>
      </c>
      <c r="O68" s="257">
        <v>1361</v>
      </c>
      <c r="P68" s="258">
        <v>1</v>
      </c>
      <c r="Q68" s="257"/>
      <c r="R68" s="258">
        <f t="shared" si="28"/>
        <v>3953</v>
      </c>
      <c r="S68" s="259">
        <f t="shared" si="29"/>
        <v>0.0012186873199175991</v>
      </c>
      <c r="T68" s="256">
        <v>2553</v>
      </c>
      <c r="U68" s="257">
        <v>1626</v>
      </c>
      <c r="V68" s="258"/>
      <c r="W68" s="257">
        <v>0</v>
      </c>
      <c r="X68" s="258">
        <f t="shared" si="30"/>
        <v>4179</v>
      </c>
      <c r="Y68" s="261">
        <f t="shared" si="31"/>
        <v>-0.05407992342665713</v>
      </c>
    </row>
    <row r="69" spans="1:25" ht="19.5" customHeight="1">
      <c r="A69" s="255" t="s">
        <v>325</v>
      </c>
      <c r="B69" s="256">
        <v>578</v>
      </c>
      <c r="C69" s="257">
        <v>369</v>
      </c>
      <c r="D69" s="258">
        <v>0</v>
      </c>
      <c r="E69" s="257">
        <v>0</v>
      </c>
      <c r="F69" s="258">
        <f t="shared" si="24"/>
        <v>947</v>
      </c>
      <c r="G69" s="259">
        <f t="shared" si="25"/>
        <v>0.0008527513612955338</v>
      </c>
      <c r="H69" s="256">
        <v>655</v>
      </c>
      <c r="I69" s="257">
        <v>362</v>
      </c>
      <c r="J69" s="258"/>
      <c r="K69" s="257"/>
      <c r="L69" s="258">
        <f t="shared" si="26"/>
        <v>1017</v>
      </c>
      <c r="M69" s="260">
        <f t="shared" si="27"/>
        <v>-0.06882989183874144</v>
      </c>
      <c r="N69" s="256">
        <v>1714</v>
      </c>
      <c r="O69" s="257">
        <v>1586</v>
      </c>
      <c r="P69" s="258"/>
      <c r="Q69" s="257"/>
      <c r="R69" s="258">
        <f t="shared" si="28"/>
        <v>3300</v>
      </c>
      <c r="S69" s="259">
        <f t="shared" si="29"/>
        <v>0.0010173711499438596</v>
      </c>
      <c r="T69" s="256">
        <v>1615</v>
      </c>
      <c r="U69" s="257">
        <v>1526</v>
      </c>
      <c r="V69" s="258">
        <v>1</v>
      </c>
      <c r="W69" s="257">
        <v>0</v>
      </c>
      <c r="X69" s="258">
        <f t="shared" si="30"/>
        <v>3142</v>
      </c>
      <c r="Y69" s="261">
        <f t="shared" si="31"/>
        <v>0.050286441756842715</v>
      </c>
    </row>
    <row r="70" spans="1:25" ht="19.5" customHeight="1">
      <c r="A70" s="255" t="s">
        <v>326</v>
      </c>
      <c r="B70" s="256">
        <v>413</v>
      </c>
      <c r="C70" s="257">
        <v>231</v>
      </c>
      <c r="D70" s="258">
        <v>0</v>
      </c>
      <c r="E70" s="257">
        <v>0</v>
      </c>
      <c r="F70" s="258">
        <f aca="true" t="shared" si="32" ref="F70:F81">SUM(B70:E70)</f>
        <v>644</v>
      </c>
      <c r="G70" s="259">
        <f aca="true" t="shared" si="33" ref="G70:G81">F70/$F$9</f>
        <v>0.000579906944745854</v>
      </c>
      <c r="H70" s="256">
        <v>318</v>
      </c>
      <c r="I70" s="257">
        <v>246</v>
      </c>
      <c r="J70" s="258"/>
      <c r="K70" s="257"/>
      <c r="L70" s="258">
        <f aca="true" t="shared" si="34" ref="L70:L81">SUM(H70:K70)</f>
        <v>564</v>
      </c>
      <c r="M70" s="260">
        <f aca="true" t="shared" si="35" ref="M70:M81">IF(ISERROR(F70/L70-1),"         /0",(F70/L70-1))</f>
        <v>0.14184397163120566</v>
      </c>
      <c r="N70" s="256">
        <v>964</v>
      </c>
      <c r="O70" s="257">
        <v>773</v>
      </c>
      <c r="P70" s="258"/>
      <c r="Q70" s="257"/>
      <c r="R70" s="258">
        <f aca="true" t="shared" si="36" ref="R70:R81">SUM(N70:Q70)</f>
        <v>1737</v>
      </c>
      <c r="S70" s="259">
        <f aca="true" t="shared" si="37" ref="S70:S81">R70/$R$9</f>
        <v>0.0005355071780159043</v>
      </c>
      <c r="T70" s="256">
        <v>704</v>
      </c>
      <c r="U70" s="257">
        <v>828</v>
      </c>
      <c r="V70" s="258"/>
      <c r="W70" s="257"/>
      <c r="X70" s="258">
        <f aca="true" t="shared" si="38" ref="X70:X81">SUM(T70:W70)</f>
        <v>1532</v>
      </c>
      <c r="Y70" s="261">
        <f aca="true" t="shared" si="39" ref="Y70:Y81">IF(ISERROR(R70/X70-1),"         /0",(R70/X70-1))</f>
        <v>0.13381201044386426</v>
      </c>
    </row>
    <row r="71" spans="1:25" ht="19.5" customHeight="1" thickBot="1">
      <c r="A71" s="255" t="s">
        <v>270</v>
      </c>
      <c r="B71" s="256">
        <v>24882</v>
      </c>
      <c r="C71" s="257">
        <v>21387</v>
      </c>
      <c r="D71" s="258">
        <v>9</v>
      </c>
      <c r="E71" s="257">
        <v>0</v>
      </c>
      <c r="F71" s="258">
        <f t="shared" si="32"/>
        <v>46278</v>
      </c>
      <c r="G71" s="259">
        <f t="shared" si="33"/>
        <v>0.04167225712569663</v>
      </c>
      <c r="H71" s="256">
        <v>21882</v>
      </c>
      <c r="I71" s="257">
        <v>17844</v>
      </c>
      <c r="J71" s="258">
        <v>3</v>
      </c>
      <c r="K71" s="257">
        <v>0</v>
      </c>
      <c r="L71" s="258">
        <f t="shared" si="34"/>
        <v>39729</v>
      </c>
      <c r="M71" s="260">
        <f t="shared" si="35"/>
        <v>0.16484180321679376</v>
      </c>
      <c r="N71" s="256">
        <v>73877</v>
      </c>
      <c r="O71" s="257">
        <v>65647</v>
      </c>
      <c r="P71" s="258">
        <v>43</v>
      </c>
      <c r="Q71" s="257">
        <v>71</v>
      </c>
      <c r="R71" s="258">
        <f t="shared" si="36"/>
        <v>139638</v>
      </c>
      <c r="S71" s="259">
        <f t="shared" si="37"/>
        <v>0.043049597768442624</v>
      </c>
      <c r="T71" s="256">
        <v>68828</v>
      </c>
      <c r="U71" s="257">
        <v>59165</v>
      </c>
      <c r="V71" s="258">
        <v>21</v>
      </c>
      <c r="W71" s="257">
        <v>0</v>
      </c>
      <c r="X71" s="258">
        <f t="shared" si="38"/>
        <v>128014</v>
      </c>
      <c r="Y71" s="261">
        <f t="shared" si="39"/>
        <v>0.09080256846907364</v>
      </c>
    </row>
    <row r="72" spans="1:25" s="96" customFormat="1" ht="19.5" customHeight="1">
      <c r="A72" s="103" t="s">
        <v>50</v>
      </c>
      <c r="B72" s="100">
        <f>SUM(B73:B92)</f>
        <v>160172</v>
      </c>
      <c r="C72" s="99">
        <f>SUM(C73:C92)</f>
        <v>148866</v>
      </c>
      <c r="D72" s="98">
        <f>SUM(D73:D92)</f>
        <v>947</v>
      </c>
      <c r="E72" s="99">
        <f>SUM(E73:E92)</f>
        <v>1304</v>
      </c>
      <c r="F72" s="98">
        <f t="shared" si="32"/>
        <v>311289</v>
      </c>
      <c r="G72" s="101">
        <f t="shared" si="33"/>
        <v>0.2803084672717269</v>
      </c>
      <c r="H72" s="100">
        <f>SUM(H73:H92)</f>
        <v>140589</v>
      </c>
      <c r="I72" s="99">
        <f>SUM(I73:I92)</f>
        <v>128796</v>
      </c>
      <c r="J72" s="98">
        <f>SUM(J73:J92)</f>
        <v>52</v>
      </c>
      <c r="K72" s="99">
        <f>SUM(K73:K92)</f>
        <v>15</v>
      </c>
      <c r="L72" s="98">
        <f t="shared" si="34"/>
        <v>269452</v>
      </c>
      <c r="M72" s="102">
        <f t="shared" si="35"/>
        <v>0.155266986327806</v>
      </c>
      <c r="N72" s="100">
        <f>SUM(N73:N92)</f>
        <v>479659</v>
      </c>
      <c r="O72" s="99">
        <f>SUM(O73:O92)</f>
        <v>446145</v>
      </c>
      <c r="P72" s="98">
        <f>SUM(P73:P92)</f>
        <v>6231</v>
      </c>
      <c r="Q72" s="99">
        <f>SUM(Q73:Q92)</f>
        <v>6020</v>
      </c>
      <c r="R72" s="98">
        <f t="shared" si="36"/>
        <v>938055</v>
      </c>
      <c r="S72" s="101">
        <f t="shared" si="37"/>
        <v>0.28919699820017797</v>
      </c>
      <c r="T72" s="100">
        <f>SUM(T73:T92)</f>
        <v>450159</v>
      </c>
      <c r="U72" s="99">
        <f>SUM(U73:U92)</f>
        <v>426841</v>
      </c>
      <c r="V72" s="98">
        <f>SUM(V73:V92)</f>
        <v>1038</v>
      </c>
      <c r="W72" s="99">
        <f>SUM(W73:W92)</f>
        <v>1110</v>
      </c>
      <c r="X72" s="98">
        <f t="shared" si="38"/>
        <v>879148</v>
      </c>
      <c r="Y72" s="97">
        <f t="shared" si="39"/>
        <v>0.06700464540668927</v>
      </c>
    </row>
    <row r="73" spans="1:25" s="88" customFormat="1" ht="19.5" customHeight="1">
      <c r="A73" s="248" t="s">
        <v>327</v>
      </c>
      <c r="B73" s="249">
        <v>27786</v>
      </c>
      <c r="C73" s="250">
        <v>24689</v>
      </c>
      <c r="D73" s="251">
        <v>610</v>
      </c>
      <c r="E73" s="250">
        <v>599</v>
      </c>
      <c r="F73" s="251">
        <f t="shared" si="32"/>
        <v>53684</v>
      </c>
      <c r="G73" s="252">
        <f t="shared" si="33"/>
        <v>0.048341186990273954</v>
      </c>
      <c r="H73" s="249">
        <v>30288</v>
      </c>
      <c r="I73" s="250">
        <v>25956</v>
      </c>
      <c r="J73" s="251">
        <v>2</v>
      </c>
      <c r="K73" s="250">
        <v>2</v>
      </c>
      <c r="L73" s="251">
        <f t="shared" si="34"/>
        <v>56248</v>
      </c>
      <c r="M73" s="253">
        <f t="shared" si="35"/>
        <v>-0.045583842981083755</v>
      </c>
      <c r="N73" s="249">
        <v>82648</v>
      </c>
      <c r="O73" s="250">
        <v>76317</v>
      </c>
      <c r="P73" s="251">
        <v>2511</v>
      </c>
      <c r="Q73" s="250">
        <v>2297</v>
      </c>
      <c r="R73" s="251">
        <f t="shared" si="36"/>
        <v>163773</v>
      </c>
      <c r="S73" s="252">
        <f t="shared" si="37"/>
        <v>0.05049028040598658</v>
      </c>
      <c r="T73" s="269">
        <v>92754</v>
      </c>
      <c r="U73" s="250">
        <v>85560</v>
      </c>
      <c r="V73" s="251">
        <v>677</v>
      </c>
      <c r="W73" s="250">
        <v>783</v>
      </c>
      <c r="X73" s="251">
        <f t="shared" si="38"/>
        <v>179774</v>
      </c>
      <c r="Y73" s="254">
        <f t="shared" si="39"/>
        <v>-0.08900619666915122</v>
      </c>
    </row>
    <row r="74" spans="1:25" s="88" customFormat="1" ht="19.5" customHeight="1">
      <c r="A74" s="255" t="s">
        <v>328</v>
      </c>
      <c r="B74" s="256">
        <v>20459</v>
      </c>
      <c r="C74" s="257">
        <v>22007</v>
      </c>
      <c r="D74" s="258">
        <v>4</v>
      </c>
      <c r="E74" s="257">
        <v>0</v>
      </c>
      <c r="F74" s="258">
        <f t="shared" si="32"/>
        <v>42470</v>
      </c>
      <c r="G74" s="259">
        <f t="shared" si="33"/>
        <v>0.03824324214806897</v>
      </c>
      <c r="H74" s="256">
        <v>18069</v>
      </c>
      <c r="I74" s="257">
        <v>18340</v>
      </c>
      <c r="J74" s="258">
        <v>0</v>
      </c>
      <c r="K74" s="257">
        <v>0</v>
      </c>
      <c r="L74" s="258">
        <f t="shared" si="34"/>
        <v>36409</v>
      </c>
      <c r="M74" s="260">
        <f t="shared" si="35"/>
        <v>0.16646982888846162</v>
      </c>
      <c r="N74" s="256">
        <v>59599</v>
      </c>
      <c r="O74" s="257">
        <v>59539</v>
      </c>
      <c r="P74" s="258">
        <v>39</v>
      </c>
      <c r="Q74" s="257">
        <v>0</v>
      </c>
      <c r="R74" s="258">
        <f t="shared" si="36"/>
        <v>119177</v>
      </c>
      <c r="S74" s="259">
        <f t="shared" si="37"/>
        <v>0.036741588344502835</v>
      </c>
      <c r="T74" s="270">
        <v>55592</v>
      </c>
      <c r="U74" s="257">
        <v>55723</v>
      </c>
      <c r="V74" s="258">
        <v>0</v>
      </c>
      <c r="W74" s="257">
        <v>0</v>
      </c>
      <c r="X74" s="258">
        <f t="shared" si="38"/>
        <v>111315</v>
      </c>
      <c r="Y74" s="261">
        <f t="shared" si="39"/>
        <v>0.07062839689170364</v>
      </c>
    </row>
    <row r="75" spans="1:25" s="88" customFormat="1" ht="19.5" customHeight="1">
      <c r="A75" s="255" t="s">
        <v>329</v>
      </c>
      <c r="B75" s="256">
        <v>16560</v>
      </c>
      <c r="C75" s="257">
        <v>15069</v>
      </c>
      <c r="D75" s="258">
        <v>9</v>
      </c>
      <c r="E75" s="257">
        <v>108</v>
      </c>
      <c r="F75" s="258">
        <f t="shared" si="32"/>
        <v>31746</v>
      </c>
      <c r="G75" s="259">
        <f t="shared" si="33"/>
        <v>0.028586530850779317</v>
      </c>
      <c r="H75" s="256">
        <v>13880</v>
      </c>
      <c r="I75" s="257">
        <v>11887</v>
      </c>
      <c r="J75" s="258">
        <v>12</v>
      </c>
      <c r="K75" s="257"/>
      <c r="L75" s="258">
        <f t="shared" si="34"/>
        <v>25779</v>
      </c>
      <c r="M75" s="260">
        <f t="shared" si="35"/>
        <v>0.23146747352496222</v>
      </c>
      <c r="N75" s="256">
        <v>48744</v>
      </c>
      <c r="O75" s="257">
        <v>44591</v>
      </c>
      <c r="P75" s="258">
        <v>99</v>
      </c>
      <c r="Q75" s="257">
        <v>129</v>
      </c>
      <c r="R75" s="258">
        <f t="shared" si="36"/>
        <v>93563</v>
      </c>
      <c r="S75" s="259">
        <f t="shared" si="37"/>
        <v>0.028844938455211314</v>
      </c>
      <c r="T75" s="270">
        <v>46392</v>
      </c>
      <c r="U75" s="257">
        <v>43482</v>
      </c>
      <c r="V75" s="258">
        <v>15</v>
      </c>
      <c r="W75" s="257">
        <v>4</v>
      </c>
      <c r="X75" s="258">
        <f t="shared" si="38"/>
        <v>89893</v>
      </c>
      <c r="Y75" s="261">
        <f t="shared" si="39"/>
        <v>0.040826315730924545</v>
      </c>
    </row>
    <row r="76" spans="1:25" s="88" customFormat="1" ht="19.5" customHeight="1">
      <c r="A76" s="255" t="s">
        <v>330</v>
      </c>
      <c r="B76" s="256">
        <v>12162</v>
      </c>
      <c r="C76" s="257">
        <v>12175</v>
      </c>
      <c r="D76" s="258">
        <v>142</v>
      </c>
      <c r="E76" s="257">
        <v>100</v>
      </c>
      <c r="F76" s="258">
        <f t="shared" si="32"/>
        <v>24579</v>
      </c>
      <c r="G76" s="259">
        <f t="shared" si="33"/>
        <v>0.022132814898926</v>
      </c>
      <c r="H76" s="256">
        <v>8863</v>
      </c>
      <c r="I76" s="257">
        <v>10401</v>
      </c>
      <c r="J76" s="258"/>
      <c r="K76" s="257"/>
      <c r="L76" s="258">
        <f t="shared" si="34"/>
        <v>19264</v>
      </c>
      <c r="M76" s="260">
        <f t="shared" si="35"/>
        <v>0.2759032392026579</v>
      </c>
      <c r="N76" s="256">
        <v>37077</v>
      </c>
      <c r="O76" s="257">
        <v>39377</v>
      </c>
      <c r="P76" s="258">
        <v>1741</v>
      </c>
      <c r="Q76" s="257">
        <v>1651</v>
      </c>
      <c r="R76" s="258">
        <f t="shared" si="36"/>
        <v>79846</v>
      </c>
      <c r="S76" s="259">
        <f t="shared" si="37"/>
        <v>0.02461606570861134</v>
      </c>
      <c r="T76" s="270">
        <v>33465</v>
      </c>
      <c r="U76" s="257">
        <v>38779</v>
      </c>
      <c r="V76" s="258"/>
      <c r="W76" s="257"/>
      <c r="X76" s="258">
        <f t="shared" si="38"/>
        <v>72244</v>
      </c>
      <c r="Y76" s="261">
        <f t="shared" si="39"/>
        <v>0.1052267316316926</v>
      </c>
    </row>
    <row r="77" spans="1:25" s="88" customFormat="1" ht="19.5" customHeight="1">
      <c r="A77" s="255" t="s">
        <v>331</v>
      </c>
      <c r="B77" s="256">
        <v>8641</v>
      </c>
      <c r="C77" s="257">
        <v>8697</v>
      </c>
      <c r="D77" s="258">
        <v>0</v>
      </c>
      <c r="E77" s="257">
        <v>0</v>
      </c>
      <c r="F77" s="258">
        <f t="shared" si="32"/>
        <v>17338</v>
      </c>
      <c r="G77" s="259">
        <f t="shared" si="33"/>
        <v>0.01561246367702425</v>
      </c>
      <c r="H77" s="256">
        <v>6195</v>
      </c>
      <c r="I77" s="257">
        <v>6145</v>
      </c>
      <c r="J77" s="258">
        <v>4</v>
      </c>
      <c r="K77" s="257">
        <v>5</v>
      </c>
      <c r="L77" s="258">
        <f t="shared" si="34"/>
        <v>12349</v>
      </c>
      <c r="M77" s="260">
        <f t="shared" si="35"/>
        <v>0.40400032391286733</v>
      </c>
      <c r="N77" s="256">
        <v>26580</v>
      </c>
      <c r="O77" s="257">
        <v>24636</v>
      </c>
      <c r="P77" s="258">
        <v>0</v>
      </c>
      <c r="Q77" s="257">
        <v>0</v>
      </c>
      <c r="R77" s="258">
        <f t="shared" si="36"/>
        <v>51216</v>
      </c>
      <c r="S77" s="259">
        <f t="shared" si="37"/>
        <v>0.0157896002471287</v>
      </c>
      <c r="T77" s="270">
        <v>19417</v>
      </c>
      <c r="U77" s="257">
        <v>18040</v>
      </c>
      <c r="V77" s="258">
        <v>4</v>
      </c>
      <c r="W77" s="257">
        <v>5</v>
      </c>
      <c r="X77" s="258">
        <f t="shared" si="38"/>
        <v>37466</v>
      </c>
      <c r="Y77" s="261">
        <f t="shared" si="39"/>
        <v>0.3669994128009395</v>
      </c>
    </row>
    <row r="78" spans="1:25" s="88" customFormat="1" ht="19.5" customHeight="1">
      <c r="A78" s="255" t="s">
        <v>332</v>
      </c>
      <c r="B78" s="256">
        <v>8208</v>
      </c>
      <c r="C78" s="257">
        <v>7368</v>
      </c>
      <c r="D78" s="258">
        <v>16</v>
      </c>
      <c r="E78" s="257">
        <v>21</v>
      </c>
      <c r="F78" s="258">
        <f t="shared" si="32"/>
        <v>15613</v>
      </c>
      <c r="G78" s="259">
        <f t="shared" si="33"/>
        <v>0.014059141503597855</v>
      </c>
      <c r="H78" s="256">
        <v>7777</v>
      </c>
      <c r="I78" s="257">
        <v>6313</v>
      </c>
      <c r="J78" s="258"/>
      <c r="K78" s="257"/>
      <c r="L78" s="258">
        <f t="shared" si="34"/>
        <v>14090</v>
      </c>
      <c r="M78" s="260">
        <f t="shared" si="35"/>
        <v>0.10809084457061746</v>
      </c>
      <c r="N78" s="256">
        <v>28621</v>
      </c>
      <c r="O78" s="257">
        <v>25006</v>
      </c>
      <c r="P78" s="258">
        <v>16</v>
      </c>
      <c r="Q78" s="257">
        <v>48</v>
      </c>
      <c r="R78" s="258">
        <f t="shared" si="36"/>
        <v>53691</v>
      </c>
      <c r="S78" s="259">
        <f t="shared" si="37"/>
        <v>0.016552628609586596</v>
      </c>
      <c r="T78" s="270">
        <v>25747</v>
      </c>
      <c r="U78" s="257">
        <v>22735</v>
      </c>
      <c r="V78" s="258">
        <v>136</v>
      </c>
      <c r="W78" s="257">
        <v>235</v>
      </c>
      <c r="X78" s="258">
        <f t="shared" si="38"/>
        <v>48853</v>
      </c>
      <c r="Y78" s="261">
        <f t="shared" si="39"/>
        <v>0.09903178924528677</v>
      </c>
    </row>
    <row r="79" spans="1:25" s="88" customFormat="1" ht="19.5" customHeight="1">
      <c r="A79" s="255" t="s">
        <v>333</v>
      </c>
      <c r="B79" s="256">
        <v>6965</v>
      </c>
      <c r="C79" s="257">
        <v>6052</v>
      </c>
      <c r="D79" s="258">
        <v>0</v>
      </c>
      <c r="E79" s="257">
        <v>23</v>
      </c>
      <c r="F79" s="258">
        <f t="shared" si="32"/>
        <v>13040</v>
      </c>
      <c r="G79" s="259">
        <f t="shared" si="33"/>
        <v>0.011742215154481267</v>
      </c>
      <c r="H79" s="256">
        <v>6145</v>
      </c>
      <c r="I79" s="257">
        <v>5414</v>
      </c>
      <c r="J79" s="258"/>
      <c r="K79" s="257"/>
      <c r="L79" s="258">
        <f t="shared" si="34"/>
        <v>11559</v>
      </c>
      <c r="M79" s="260">
        <f t="shared" si="35"/>
        <v>0.12812527035210652</v>
      </c>
      <c r="N79" s="256">
        <v>21026</v>
      </c>
      <c r="O79" s="257">
        <v>18052</v>
      </c>
      <c r="P79" s="258">
        <v>1</v>
      </c>
      <c r="Q79" s="257">
        <v>46</v>
      </c>
      <c r="R79" s="258">
        <f t="shared" si="36"/>
        <v>39125</v>
      </c>
      <c r="S79" s="259">
        <f t="shared" si="37"/>
        <v>0.012062014012591972</v>
      </c>
      <c r="T79" s="270">
        <v>19452</v>
      </c>
      <c r="U79" s="257">
        <v>16809</v>
      </c>
      <c r="V79" s="258"/>
      <c r="W79" s="257"/>
      <c r="X79" s="258">
        <f t="shared" si="38"/>
        <v>36261</v>
      </c>
      <c r="Y79" s="261">
        <f t="shared" si="39"/>
        <v>0.078982929318</v>
      </c>
    </row>
    <row r="80" spans="1:25" s="88" customFormat="1" ht="19.5" customHeight="1">
      <c r="A80" s="255" t="s">
        <v>334</v>
      </c>
      <c r="B80" s="256">
        <v>5068</v>
      </c>
      <c r="C80" s="257">
        <v>4315</v>
      </c>
      <c r="D80" s="258">
        <v>0</v>
      </c>
      <c r="E80" s="257">
        <v>8</v>
      </c>
      <c r="F80" s="258">
        <f t="shared" si="32"/>
        <v>9391</v>
      </c>
      <c r="G80" s="259">
        <f t="shared" si="33"/>
        <v>0.00845637595979552</v>
      </c>
      <c r="H80" s="256">
        <v>4657</v>
      </c>
      <c r="I80" s="257">
        <v>3503</v>
      </c>
      <c r="J80" s="258"/>
      <c r="K80" s="257"/>
      <c r="L80" s="258">
        <f t="shared" si="34"/>
        <v>8160</v>
      </c>
      <c r="M80" s="260">
        <f t="shared" si="35"/>
        <v>0.15085784313725492</v>
      </c>
      <c r="N80" s="256">
        <v>14404</v>
      </c>
      <c r="O80" s="257">
        <v>12710</v>
      </c>
      <c r="P80" s="258">
        <v>90</v>
      </c>
      <c r="Q80" s="257">
        <v>29</v>
      </c>
      <c r="R80" s="258">
        <f t="shared" si="36"/>
        <v>27233</v>
      </c>
      <c r="S80" s="259">
        <f t="shared" si="37"/>
        <v>0.008395778341339736</v>
      </c>
      <c r="T80" s="270">
        <v>13567</v>
      </c>
      <c r="U80" s="257">
        <v>12488</v>
      </c>
      <c r="V80" s="258"/>
      <c r="W80" s="257"/>
      <c r="X80" s="258">
        <f t="shared" si="38"/>
        <v>26055</v>
      </c>
      <c r="Y80" s="261">
        <f t="shared" si="39"/>
        <v>0.04521205142966811</v>
      </c>
    </row>
    <row r="81" spans="1:25" s="88" customFormat="1" ht="19.5" customHeight="1">
      <c r="A81" s="255" t="s">
        <v>335</v>
      </c>
      <c r="B81" s="256">
        <v>4570</v>
      </c>
      <c r="C81" s="257">
        <v>3892</v>
      </c>
      <c r="D81" s="258">
        <v>4</v>
      </c>
      <c r="E81" s="257">
        <v>4</v>
      </c>
      <c r="F81" s="258">
        <f t="shared" si="32"/>
        <v>8470</v>
      </c>
      <c r="G81" s="259">
        <f t="shared" si="33"/>
        <v>0.0076270369906791665</v>
      </c>
      <c r="H81" s="256">
        <v>2615</v>
      </c>
      <c r="I81" s="257">
        <v>2407</v>
      </c>
      <c r="J81" s="258"/>
      <c r="K81" s="257"/>
      <c r="L81" s="258">
        <f t="shared" si="34"/>
        <v>5022</v>
      </c>
      <c r="M81" s="260">
        <f t="shared" si="35"/>
        <v>0.68657905217045</v>
      </c>
      <c r="N81" s="256">
        <v>10707</v>
      </c>
      <c r="O81" s="257">
        <v>12516</v>
      </c>
      <c r="P81" s="258">
        <v>12</v>
      </c>
      <c r="Q81" s="257">
        <v>4</v>
      </c>
      <c r="R81" s="258">
        <f t="shared" si="36"/>
        <v>23239</v>
      </c>
      <c r="S81" s="259">
        <f t="shared" si="37"/>
        <v>0.007164450955619804</v>
      </c>
      <c r="T81" s="270">
        <v>9262</v>
      </c>
      <c r="U81" s="257">
        <v>9316</v>
      </c>
      <c r="V81" s="258"/>
      <c r="W81" s="257"/>
      <c r="X81" s="258">
        <f t="shared" si="38"/>
        <v>18578</v>
      </c>
      <c r="Y81" s="261">
        <f t="shared" si="39"/>
        <v>0.25088814727096564</v>
      </c>
    </row>
    <row r="82" spans="1:25" s="88" customFormat="1" ht="19.5" customHeight="1">
      <c r="A82" s="255" t="s">
        <v>336</v>
      </c>
      <c r="B82" s="256">
        <v>3681</v>
      </c>
      <c r="C82" s="257">
        <v>3120</v>
      </c>
      <c r="D82" s="258">
        <v>0</v>
      </c>
      <c r="E82" s="257">
        <v>13</v>
      </c>
      <c r="F82" s="258">
        <f aca="true" t="shared" si="40" ref="F82:F88">SUM(B82:E82)</f>
        <v>6814</v>
      </c>
      <c r="G82" s="259">
        <f aca="true" t="shared" si="41" ref="G82:G88">F82/$F$9</f>
        <v>0.006135847704189828</v>
      </c>
      <c r="H82" s="256">
        <v>3043</v>
      </c>
      <c r="I82" s="257">
        <v>2315</v>
      </c>
      <c r="J82" s="258"/>
      <c r="K82" s="257"/>
      <c r="L82" s="258">
        <f aca="true" t="shared" si="42" ref="L82:L88">SUM(H82:K82)</f>
        <v>5358</v>
      </c>
      <c r="M82" s="260">
        <f aca="true" t="shared" si="43" ref="M82:M88">IF(ISERROR(F82/L82-1),"         /0",(F82/L82-1))</f>
        <v>0.27174318775662565</v>
      </c>
      <c r="N82" s="256">
        <v>10582</v>
      </c>
      <c r="O82" s="257">
        <v>9179</v>
      </c>
      <c r="P82" s="258">
        <v>0</v>
      </c>
      <c r="Q82" s="257">
        <v>49</v>
      </c>
      <c r="R82" s="258">
        <f aca="true" t="shared" si="44" ref="R82:R88">SUM(N82:Q82)</f>
        <v>19810</v>
      </c>
      <c r="S82" s="259">
        <f aca="true" t="shared" si="45" ref="S82:S88">R82/$R$9</f>
        <v>0.006107309842541775</v>
      </c>
      <c r="T82" s="270">
        <v>9778</v>
      </c>
      <c r="U82" s="257">
        <v>8154</v>
      </c>
      <c r="V82" s="258"/>
      <c r="W82" s="257"/>
      <c r="X82" s="258">
        <f aca="true" t="shared" si="46" ref="X82:X88">SUM(T82:W82)</f>
        <v>17932</v>
      </c>
      <c r="Y82" s="261">
        <f aca="true" t="shared" si="47" ref="Y82:Y88">IF(ISERROR(R82/X82-1),"         /0",(R82/X82-1))</f>
        <v>0.10472897613205445</v>
      </c>
    </row>
    <row r="83" spans="1:25" s="88" customFormat="1" ht="19.5" customHeight="1">
      <c r="A83" s="255" t="s">
        <v>337</v>
      </c>
      <c r="B83" s="256">
        <v>3569</v>
      </c>
      <c r="C83" s="257">
        <v>2918</v>
      </c>
      <c r="D83" s="258">
        <v>0</v>
      </c>
      <c r="E83" s="257">
        <v>0</v>
      </c>
      <c r="F83" s="258">
        <f t="shared" si="40"/>
        <v>6487</v>
      </c>
      <c r="G83" s="259">
        <f t="shared" si="41"/>
        <v>0.0058413918487055195</v>
      </c>
      <c r="H83" s="256">
        <v>3247</v>
      </c>
      <c r="I83" s="257">
        <v>2931</v>
      </c>
      <c r="J83" s="258"/>
      <c r="K83" s="257"/>
      <c r="L83" s="258">
        <f t="shared" si="42"/>
        <v>6178</v>
      </c>
      <c r="M83" s="260">
        <f t="shared" si="43"/>
        <v>0.05001618646811257</v>
      </c>
      <c r="N83" s="256">
        <v>10288</v>
      </c>
      <c r="O83" s="257">
        <v>8649</v>
      </c>
      <c r="P83" s="258"/>
      <c r="Q83" s="257">
        <v>0</v>
      </c>
      <c r="R83" s="258">
        <f t="shared" si="44"/>
        <v>18937</v>
      </c>
      <c r="S83" s="259">
        <f t="shared" si="45"/>
        <v>0.005838168929238445</v>
      </c>
      <c r="T83" s="270">
        <v>11311</v>
      </c>
      <c r="U83" s="257">
        <v>10937</v>
      </c>
      <c r="V83" s="258"/>
      <c r="W83" s="257">
        <v>0</v>
      </c>
      <c r="X83" s="258">
        <f t="shared" si="46"/>
        <v>22248</v>
      </c>
      <c r="Y83" s="261">
        <f t="shared" si="47"/>
        <v>-0.1488223660553758</v>
      </c>
    </row>
    <row r="84" spans="1:25" s="88" customFormat="1" ht="19.5" customHeight="1">
      <c r="A84" s="255" t="s">
        <v>338</v>
      </c>
      <c r="B84" s="256">
        <v>2835</v>
      </c>
      <c r="C84" s="257">
        <v>3040</v>
      </c>
      <c r="D84" s="258">
        <v>0</v>
      </c>
      <c r="E84" s="257">
        <v>0</v>
      </c>
      <c r="F84" s="258">
        <f>SUM(B84:E84)</f>
        <v>5875</v>
      </c>
      <c r="G84" s="259">
        <f>F84/$F$9</f>
        <v>0.005290300155872504</v>
      </c>
      <c r="H84" s="256">
        <v>2332</v>
      </c>
      <c r="I84" s="257">
        <v>2231</v>
      </c>
      <c r="J84" s="258">
        <v>0</v>
      </c>
      <c r="K84" s="257"/>
      <c r="L84" s="258">
        <f>SUM(H84:K84)</f>
        <v>4563</v>
      </c>
      <c r="M84" s="260">
        <f>IF(ISERROR(F84/L84-1),"         /0",(F84/L84-1))</f>
        <v>0.2875301336839797</v>
      </c>
      <c r="N84" s="256">
        <v>8571</v>
      </c>
      <c r="O84" s="257">
        <v>8518</v>
      </c>
      <c r="P84" s="258"/>
      <c r="Q84" s="257">
        <v>0</v>
      </c>
      <c r="R84" s="258">
        <f>SUM(N84:Q84)</f>
        <v>17089</v>
      </c>
      <c r="S84" s="259">
        <f>R84/$R$9</f>
        <v>0.005268441085269884</v>
      </c>
      <c r="T84" s="270">
        <v>6228</v>
      </c>
      <c r="U84" s="257">
        <v>6045</v>
      </c>
      <c r="V84" s="258">
        <v>0</v>
      </c>
      <c r="W84" s="257"/>
      <c r="X84" s="258">
        <f>SUM(T84:W84)</f>
        <v>12273</v>
      </c>
      <c r="Y84" s="261">
        <f>IF(ISERROR(R84/X84-1),"         /0",(R84/X84-1))</f>
        <v>0.3924060946793775</v>
      </c>
    </row>
    <row r="85" spans="1:25" s="88" customFormat="1" ht="19.5" customHeight="1">
      <c r="A85" s="255" t="s">
        <v>339</v>
      </c>
      <c r="B85" s="256">
        <v>3421</v>
      </c>
      <c r="C85" s="257">
        <v>2406</v>
      </c>
      <c r="D85" s="258">
        <v>0</v>
      </c>
      <c r="E85" s="257">
        <v>0</v>
      </c>
      <c r="F85" s="258">
        <f>SUM(B85:E85)</f>
        <v>5827</v>
      </c>
      <c r="G85" s="259">
        <f>F85/$F$9</f>
        <v>0.005247077278003247</v>
      </c>
      <c r="H85" s="256">
        <v>3056</v>
      </c>
      <c r="I85" s="257">
        <v>2521</v>
      </c>
      <c r="J85" s="258"/>
      <c r="K85" s="257"/>
      <c r="L85" s="258">
        <f>SUM(H85:K85)</f>
        <v>5577</v>
      </c>
      <c r="M85" s="260">
        <f>IF(ISERROR(F85/L85-1),"         /0",(F85/L85-1))</f>
        <v>0.04482696790389107</v>
      </c>
      <c r="N85" s="256">
        <v>10273</v>
      </c>
      <c r="O85" s="257">
        <v>6851</v>
      </c>
      <c r="P85" s="258">
        <v>1</v>
      </c>
      <c r="Q85" s="257">
        <v>50</v>
      </c>
      <c r="R85" s="258">
        <f>SUM(N85:Q85)</f>
        <v>17175</v>
      </c>
      <c r="S85" s="259">
        <f>R85/$R$9</f>
        <v>0.005294954394025997</v>
      </c>
      <c r="T85" s="270">
        <v>8943</v>
      </c>
      <c r="U85" s="257">
        <v>8277</v>
      </c>
      <c r="V85" s="258"/>
      <c r="W85" s="257">
        <v>3</v>
      </c>
      <c r="X85" s="258">
        <f>SUM(T85:W85)</f>
        <v>17223</v>
      </c>
      <c r="Y85" s="261">
        <f>IF(ISERROR(R85/X85-1),"         /0",(R85/X85-1))</f>
        <v>-0.0027869709109911156</v>
      </c>
    </row>
    <row r="86" spans="1:25" s="88" customFormat="1" ht="19.5" customHeight="1">
      <c r="A86" s="255" t="s">
        <v>340</v>
      </c>
      <c r="B86" s="256">
        <v>1724</v>
      </c>
      <c r="C86" s="257">
        <v>2205</v>
      </c>
      <c r="D86" s="258">
        <v>0</v>
      </c>
      <c r="E86" s="257">
        <v>0</v>
      </c>
      <c r="F86" s="258">
        <f>SUM(B86:E86)</f>
        <v>3929</v>
      </c>
      <c r="G86" s="259">
        <f>F86/$F$9</f>
        <v>0.003537972648923075</v>
      </c>
      <c r="H86" s="256">
        <v>1719</v>
      </c>
      <c r="I86" s="257">
        <v>1866</v>
      </c>
      <c r="J86" s="258"/>
      <c r="K86" s="257"/>
      <c r="L86" s="258">
        <f>SUM(H86:K86)</f>
        <v>3585</v>
      </c>
      <c r="M86" s="260">
        <f>IF(ISERROR(F86/L86-1),"         /0",(F86/L86-1))</f>
        <v>0.09595536959553685</v>
      </c>
      <c r="N86" s="256">
        <v>4895</v>
      </c>
      <c r="O86" s="257">
        <v>6188</v>
      </c>
      <c r="P86" s="258"/>
      <c r="Q86" s="257">
        <v>0</v>
      </c>
      <c r="R86" s="258">
        <f>SUM(N86:Q86)</f>
        <v>11083</v>
      </c>
      <c r="S86" s="259">
        <f>R86/$R$9</f>
        <v>0.0034168255923720595</v>
      </c>
      <c r="T86" s="270">
        <v>5699</v>
      </c>
      <c r="U86" s="257">
        <v>5821</v>
      </c>
      <c r="V86" s="258">
        <v>2</v>
      </c>
      <c r="W86" s="257"/>
      <c r="X86" s="258">
        <f>SUM(T86:W86)</f>
        <v>11522</v>
      </c>
      <c r="Y86" s="261">
        <f>IF(ISERROR(R86/X86-1),"         /0",(R86/X86-1))</f>
        <v>-0.03810102412775562</v>
      </c>
    </row>
    <row r="87" spans="1:25" s="88" customFormat="1" ht="19.5" customHeight="1">
      <c r="A87" s="255" t="s">
        <v>341</v>
      </c>
      <c r="B87" s="256">
        <v>1350</v>
      </c>
      <c r="C87" s="257">
        <v>1370</v>
      </c>
      <c r="D87" s="258">
        <v>0</v>
      </c>
      <c r="E87" s="257">
        <v>0</v>
      </c>
      <c r="F87" s="258">
        <f t="shared" si="40"/>
        <v>2720</v>
      </c>
      <c r="G87" s="259">
        <f t="shared" si="41"/>
        <v>0.0024492964125911844</v>
      </c>
      <c r="H87" s="256">
        <v>1490</v>
      </c>
      <c r="I87" s="257">
        <v>1371</v>
      </c>
      <c r="J87" s="258"/>
      <c r="K87" s="257"/>
      <c r="L87" s="258">
        <f t="shared" si="42"/>
        <v>2861</v>
      </c>
      <c r="M87" s="260">
        <f t="shared" si="43"/>
        <v>-0.049283467319119145</v>
      </c>
      <c r="N87" s="256">
        <v>4809</v>
      </c>
      <c r="O87" s="257">
        <v>4684</v>
      </c>
      <c r="P87" s="258">
        <v>1368</v>
      </c>
      <c r="Q87" s="257">
        <v>909</v>
      </c>
      <c r="R87" s="258">
        <f t="shared" si="44"/>
        <v>11770</v>
      </c>
      <c r="S87" s="259">
        <f t="shared" si="45"/>
        <v>0.0036286237681330993</v>
      </c>
      <c r="T87" s="270">
        <v>5603</v>
      </c>
      <c r="U87" s="257">
        <v>5831</v>
      </c>
      <c r="V87" s="258"/>
      <c r="W87" s="257"/>
      <c r="X87" s="258">
        <f t="shared" si="46"/>
        <v>11434</v>
      </c>
      <c r="Y87" s="261">
        <f t="shared" si="47"/>
        <v>0.029386041630225623</v>
      </c>
    </row>
    <row r="88" spans="1:25" s="88" customFormat="1" ht="19.5" customHeight="1">
      <c r="A88" s="255" t="s">
        <v>342</v>
      </c>
      <c r="B88" s="256">
        <v>1328</v>
      </c>
      <c r="C88" s="257">
        <v>1279</v>
      </c>
      <c r="D88" s="258">
        <v>0</v>
      </c>
      <c r="E88" s="257">
        <v>11</v>
      </c>
      <c r="F88" s="258">
        <f t="shared" si="40"/>
        <v>2618</v>
      </c>
      <c r="G88" s="259">
        <f t="shared" si="41"/>
        <v>0.0023574477971190153</v>
      </c>
      <c r="H88" s="256">
        <v>1072</v>
      </c>
      <c r="I88" s="257">
        <v>861</v>
      </c>
      <c r="J88" s="258"/>
      <c r="K88" s="257"/>
      <c r="L88" s="258">
        <f t="shared" si="42"/>
        <v>1933</v>
      </c>
      <c r="M88" s="260">
        <f t="shared" si="43"/>
        <v>0.3543714433523022</v>
      </c>
      <c r="N88" s="256">
        <v>3918</v>
      </c>
      <c r="O88" s="257">
        <v>3525</v>
      </c>
      <c r="P88" s="258">
        <v>0</v>
      </c>
      <c r="Q88" s="257">
        <v>21</v>
      </c>
      <c r="R88" s="258">
        <f t="shared" si="44"/>
        <v>7464</v>
      </c>
      <c r="S88" s="259">
        <f t="shared" si="45"/>
        <v>0.0023011085646002932</v>
      </c>
      <c r="T88" s="270">
        <v>3435</v>
      </c>
      <c r="U88" s="257">
        <v>3169</v>
      </c>
      <c r="V88" s="258"/>
      <c r="W88" s="257">
        <v>0</v>
      </c>
      <c r="X88" s="258">
        <f t="shared" si="46"/>
        <v>6604</v>
      </c>
      <c r="Y88" s="261">
        <f t="shared" si="47"/>
        <v>0.1302241066020593</v>
      </c>
    </row>
    <row r="89" spans="1:25" s="88" customFormat="1" ht="19.5" customHeight="1">
      <c r="A89" s="255" t="s">
        <v>343</v>
      </c>
      <c r="B89" s="256">
        <v>483</v>
      </c>
      <c r="C89" s="257">
        <v>492</v>
      </c>
      <c r="D89" s="258">
        <v>0</v>
      </c>
      <c r="E89" s="257">
        <v>0</v>
      </c>
      <c r="F89" s="258">
        <f aca="true" t="shared" si="48" ref="F89:F101">SUM(B89:E89)</f>
        <v>975</v>
      </c>
      <c r="G89" s="259">
        <f aca="true" t="shared" si="49" ref="G89:G101">F89/$F$9</f>
        <v>0.0008779647067192665</v>
      </c>
      <c r="H89" s="256">
        <v>333</v>
      </c>
      <c r="I89" s="257">
        <v>332</v>
      </c>
      <c r="J89" s="258">
        <v>7</v>
      </c>
      <c r="K89" s="257"/>
      <c r="L89" s="258">
        <f aca="true" t="shared" si="50" ref="L89:L101">SUM(H89:K89)</f>
        <v>672</v>
      </c>
      <c r="M89" s="260">
        <f aca="true" t="shared" si="51" ref="M89:M101">IF(ISERROR(F89/L89-1),"         /0",(F89/L89-1))</f>
        <v>0.4508928571428572</v>
      </c>
      <c r="N89" s="256">
        <v>1413</v>
      </c>
      <c r="O89" s="257">
        <v>1431</v>
      </c>
      <c r="P89" s="258"/>
      <c r="Q89" s="257">
        <v>1</v>
      </c>
      <c r="R89" s="258">
        <f aca="true" t="shared" si="52" ref="R89:R101">SUM(N89:Q89)</f>
        <v>2845</v>
      </c>
      <c r="S89" s="259">
        <f aca="true" t="shared" si="53" ref="S89:S101">R89/$R$9</f>
        <v>0.0008770972489667517</v>
      </c>
      <c r="T89" s="270">
        <v>1196</v>
      </c>
      <c r="U89" s="257">
        <v>1112</v>
      </c>
      <c r="V89" s="258">
        <v>7</v>
      </c>
      <c r="W89" s="257"/>
      <c r="X89" s="258">
        <f aca="true" t="shared" si="54" ref="X89:X101">SUM(T89:W89)</f>
        <v>2315</v>
      </c>
      <c r="Y89" s="261">
        <f aca="true" t="shared" si="55" ref="Y89:Y101">IF(ISERROR(R89/X89-1),"         /0",(R89/X89-1))</f>
        <v>0.2289416846652268</v>
      </c>
    </row>
    <row r="90" spans="1:25" s="88" customFormat="1" ht="19.5" customHeight="1">
      <c r="A90" s="255" t="s">
        <v>344</v>
      </c>
      <c r="B90" s="256">
        <v>537</v>
      </c>
      <c r="C90" s="257">
        <v>404</v>
      </c>
      <c r="D90" s="258">
        <v>0</v>
      </c>
      <c r="E90" s="257">
        <v>0</v>
      </c>
      <c r="F90" s="258">
        <f t="shared" si="48"/>
        <v>941</v>
      </c>
      <c r="G90" s="259">
        <f t="shared" si="49"/>
        <v>0.0008473485015618767</v>
      </c>
      <c r="H90" s="256">
        <v>746</v>
      </c>
      <c r="I90" s="257">
        <v>535</v>
      </c>
      <c r="J90" s="258"/>
      <c r="K90" s="257"/>
      <c r="L90" s="258">
        <f t="shared" si="50"/>
        <v>1281</v>
      </c>
      <c r="M90" s="260">
        <f t="shared" si="51"/>
        <v>-0.26541764246682276</v>
      </c>
      <c r="N90" s="256">
        <v>2101</v>
      </c>
      <c r="O90" s="257">
        <v>1498</v>
      </c>
      <c r="P90" s="258"/>
      <c r="Q90" s="257"/>
      <c r="R90" s="258">
        <f t="shared" si="52"/>
        <v>3599</v>
      </c>
      <c r="S90" s="259">
        <f t="shared" si="53"/>
        <v>0.0011095511420145306</v>
      </c>
      <c r="T90" s="270">
        <v>2607</v>
      </c>
      <c r="U90" s="257">
        <v>2089</v>
      </c>
      <c r="V90" s="258"/>
      <c r="W90" s="257"/>
      <c r="X90" s="258">
        <f t="shared" si="54"/>
        <v>4696</v>
      </c>
      <c r="Y90" s="261">
        <f t="shared" si="55"/>
        <v>-0.233603066439523</v>
      </c>
    </row>
    <row r="91" spans="1:25" s="88" customFormat="1" ht="19.5" customHeight="1">
      <c r="A91" s="255" t="s">
        <v>345</v>
      </c>
      <c r="B91" s="256">
        <v>320</v>
      </c>
      <c r="C91" s="257">
        <v>205</v>
      </c>
      <c r="D91" s="258">
        <v>0</v>
      </c>
      <c r="E91" s="257">
        <v>0</v>
      </c>
      <c r="F91" s="258">
        <f t="shared" si="48"/>
        <v>525</v>
      </c>
      <c r="G91" s="259">
        <f t="shared" si="49"/>
        <v>0.0004727502266949897</v>
      </c>
      <c r="H91" s="256">
        <v>288</v>
      </c>
      <c r="I91" s="257">
        <v>273</v>
      </c>
      <c r="J91" s="258"/>
      <c r="K91" s="257"/>
      <c r="L91" s="258">
        <f t="shared" si="50"/>
        <v>561</v>
      </c>
      <c r="M91" s="260">
        <f t="shared" si="51"/>
        <v>-0.06417112299465244</v>
      </c>
      <c r="N91" s="256">
        <v>924</v>
      </c>
      <c r="O91" s="257">
        <v>639</v>
      </c>
      <c r="P91" s="258"/>
      <c r="Q91" s="257">
        <v>0</v>
      </c>
      <c r="R91" s="258">
        <f t="shared" si="52"/>
        <v>1563</v>
      </c>
      <c r="S91" s="259">
        <f t="shared" si="53"/>
        <v>0.00048186397192795534</v>
      </c>
      <c r="T91" s="270">
        <v>1103</v>
      </c>
      <c r="U91" s="257">
        <v>860</v>
      </c>
      <c r="V91" s="258"/>
      <c r="W91" s="257"/>
      <c r="X91" s="258">
        <f t="shared" si="54"/>
        <v>1963</v>
      </c>
      <c r="Y91" s="261">
        <f t="shared" si="55"/>
        <v>-0.2037697401935813</v>
      </c>
    </row>
    <row r="92" spans="1:25" s="88" customFormat="1" ht="19.5" customHeight="1" thickBot="1">
      <c r="A92" s="255" t="s">
        <v>270</v>
      </c>
      <c r="B92" s="256">
        <v>30505</v>
      </c>
      <c r="C92" s="257">
        <v>27163</v>
      </c>
      <c r="D92" s="258">
        <v>162</v>
      </c>
      <c r="E92" s="257">
        <v>417</v>
      </c>
      <c r="F92" s="258">
        <f t="shared" si="48"/>
        <v>58247</v>
      </c>
      <c r="G92" s="259">
        <f t="shared" si="49"/>
        <v>0.05245006181772012</v>
      </c>
      <c r="H92" s="256">
        <v>24774</v>
      </c>
      <c r="I92" s="257">
        <v>23194</v>
      </c>
      <c r="J92" s="258">
        <v>27</v>
      </c>
      <c r="K92" s="257">
        <v>8</v>
      </c>
      <c r="L92" s="258">
        <f t="shared" si="50"/>
        <v>48003</v>
      </c>
      <c r="M92" s="260">
        <f t="shared" si="51"/>
        <v>0.2134033289586068</v>
      </c>
      <c r="N92" s="256">
        <v>92479</v>
      </c>
      <c r="O92" s="257">
        <v>82239</v>
      </c>
      <c r="P92" s="258">
        <v>353</v>
      </c>
      <c r="Q92" s="257">
        <v>786</v>
      </c>
      <c r="R92" s="258">
        <f t="shared" si="52"/>
        <v>175857</v>
      </c>
      <c r="S92" s="259">
        <f t="shared" si="53"/>
        <v>0.05421570858050828</v>
      </c>
      <c r="T92" s="270">
        <v>78608</v>
      </c>
      <c r="U92" s="257">
        <v>71614</v>
      </c>
      <c r="V92" s="258">
        <v>197</v>
      </c>
      <c r="W92" s="257">
        <v>80</v>
      </c>
      <c r="X92" s="258">
        <f t="shared" si="54"/>
        <v>150499</v>
      </c>
      <c r="Y92" s="261">
        <f t="shared" si="55"/>
        <v>0.16849281390574022</v>
      </c>
    </row>
    <row r="93" spans="1:25" s="96" customFormat="1" ht="19.5" customHeight="1">
      <c r="A93" s="103" t="s">
        <v>49</v>
      </c>
      <c r="B93" s="100">
        <f>SUM(B94:B100)</f>
        <v>12896</v>
      </c>
      <c r="C93" s="99">
        <f>SUM(C94:C100)</f>
        <v>12845</v>
      </c>
      <c r="D93" s="98">
        <f>SUM(D94:D100)</f>
        <v>259</v>
      </c>
      <c r="E93" s="99">
        <f>SUM(E94:E100)</f>
        <v>360</v>
      </c>
      <c r="F93" s="98">
        <f t="shared" si="48"/>
        <v>26360</v>
      </c>
      <c r="G93" s="101">
        <f t="shared" si="49"/>
        <v>0.023736563763199863</v>
      </c>
      <c r="H93" s="100">
        <f>SUM(H94:H100)</f>
        <v>9931</v>
      </c>
      <c r="I93" s="99">
        <f>SUM(I94:I100)</f>
        <v>10182</v>
      </c>
      <c r="J93" s="98">
        <f>SUM(J94:J100)</f>
        <v>32</v>
      </c>
      <c r="K93" s="99">
        <f>SUM(K94:K100)</f>
        <v>31</v>
      </c>
      <c r="L93" s="98">
        <f t="shared" si="50"/>
        <v>20176</v>
      </c>
      <c r="M93" s="102">
        <f t="shared" si="51"/>
        <v>0.30650277557494054</v>
      </c>
      <c r="N93" s="100">
        <f>SUM(N94:N100)</f>
        <v>36107</v>
      </c>
      <c r="O93" s="99">
        <f>SUM(O94:O100)</f>
        <v>39006</v>
      </c>
      <c r="P93" s="98">
        <f>SUM(P94:P100)</f>
        <v>2432</v>
      </c>
      <c r="Q93" s="99">
        <f>SUM(Q94:Q100)</f>
        <v>2861</v>
      </c>
      <c r="R93" s="98">
        <f t="shared" si="52"/>
        <v>80406</v>
      </c>
      <c r="S93" s="101">
        <f t="shared" si="53"/>
        <v>0.024788710509813933</v>
      </c>
      <c r="T93" s="100">
        <f>SUM(T94:T100)</f>
        <v>34217</v>
      </c>
      <c r="U93" s="99">
        <f>SUM(U94:U100)</f>
        <v>34944</v>
      </c>
      <c r="V93" s="98">
        <f>SUM(V94:V100)</f>
        <v>514</v>
      </c>
      <c r="W93" s="99">
        <f>SUM(W94:W100)</f>
        <v>537</v>
      </c>
      <c r="X93" s="98">
        <f t="shared" si="54"/>
        <v>70212</v>
      </c>
      <c r="Y93" s="97">
        <f t="shared" si="55"/>
        <v>0.14518885660570846</v>
      </c>
    </row>
    <row r="94" spans="1:25" ht="19.5" customHeight="1">
      <c r="A94" s="248" t="s">
        <v>346</v>
      </c>
      <c r="B94" s="249">
        <v>4845</v>
      </c>
      <c r="C94" s="250">
        <v>4727</v>
      </c>
      <c r="D94" s="251">
        <v>6</v>
      </c>
      <c r="E94" s="250">
        <v>116</v>
      </c>
      <c r="F94" s="251">
        <f t="shared" si="48"/>
        <v>9694</v>
      </c>
      <c r="G94" s="252">
        <f t="shared" si="49"/>
        <v>0.0087292203763452</v>
      </c>
      <c r="H94" s="249">
        <v>3155</v>
      </c>
      <c r="I94" s="250">
        <v>3356</v>
      </c>
      <c r="J94" s="251"/>
      <c r="K94" s="250">
        <v>0</v>
      </c>
      <c r="L94" s="251">
        <f t="shared" si="50"/>
        <v>6511</v>
      </c>
      <c r="M94" s="253">
        <f t="shared" si="51"/>
        <v>0.4888649976962065</v>
      </c>
      <c r="N94" s="249">
        <v>13063</v>
      </c>
      <c r="O94" s="250">
        <v>13968</v>
      </c>
      <c r="P94" s="251">
        <v>14</v>
      </c>
      <c r="Q94" s="250">
        <v>124</v>
      </c>
      <c r="R94" s="251">
        <f t="shared" si="52"/>
        <v>27169</v>
      </c>
      <c r="S94" s="252">
        <f t="shared" si="53"/>
        <v>0.008376047506916583</v>
      </c>
      <c r="T94" s="269">
        <v>11286</v>
      </c>
      <c r="U94" s="250">
        <v>11652</v>
      </c>
      <c r="V94" s="251">
        <v>0</v>
      </c>
      <c r="W94" s="250">
        <v>0</v>
      </c>
      <c r="X94" s="251">
        <f t="shared" si="54"/>
        <v>22938</v>
      </c>
      <c r="Y94" s="254">
        <f t="shared" si="55"/>
        <v>0.18445374487749588</v>
      </c>
    </row>
    <row r="95" spans="1:25" ht="19.5" customHeight="1">
      <c r="A95" s="255" t="s">
        <v>347</v>
      </c>
      <c r="B95" s="256">
        <v>3182</v>
      </c>
      <c r="C95" s="257">
        <v>3407</v>
      </c>
      <c r="D95" s="258">
        <v>0</v>
      </c>
      <c r="E95" s="257">
        <v>0</v>
      </c>
      <c r="F95" s="258">
        <f t="shared" si="48"/>
        <v>6589</v>
      </c>
      <c r="G95" s="259">
        <f t="shared" si="49"/>
        <v>0.0059332404641776896</v>
      </c>
      <c r="H95" s="256">
        <v>2323</v>
      </c>
      <c r="I95" s="257">
        <v>2527</v>
      </c>
      <c r="J95" s="258">
        <v>0</v>
      </c>
      <c r="K95" s="257">
        <v>2</v>
      </c>
      <c r="L95" s="258">
        <f t="shared" si="50"/>
        <v>4852</v>
      </c>
      <c r="M95" s="260">
        <f t="shared" si="51"/>
        <v>0.35799670239076664</v>
      </c>
      <c r="N95" s="256">
        <v>8759</v>
      </c>
      <c r="O95" s="257">
        <v>11101</v>
      </c>
      <c r="P95" s="258">
        <v>75</v>
      </c>
      <c r="Q95" s="257">
        <v>170</v>
      </c>
      <c r="R95" s="258">
        <f t="shared" si="52"/>
        <v>20105</v>
      </c>
      <c r="S95" s="259">
        <f t="shared" si="53"/>
        <v>0.006198256657460999</v>
      </c>
      <c r="T95" s="270">
        <v>8154</v>
      </c>
      <c r="U95" s="257">
        <v>8997</v>
      </c>
      <c r="V95" s="258">
        <v>10</v>
      </c>
      <c r="W95" s="257">
        <v>23</v>
      </c>
      <c r="X95" s="258">
        <f t="shared" si="54"/>
        <v>17184</v>
      </c>
      <c r="Y95" s="261">
        <f t="shared" si="55"/>
        <v>0.16998370577281197</v>
      </c>
    </row>
    <row r="96" spans="1:25" ht="19.5" customHeight="1">
      <c r="A96" s="255" t="s">
        <v>348</v>
      </c>
      <c r="B96" s="256">
        <v>1494</v>
      </c>
      <c r="C96" s="257">
        <v>1760</v>
      </c>
      <c r="D96" s="258">
        <v>59</v>
      </c>
      <c r="E96" s="257">
        <v>26</v>
      </c>
      <c r="F96" s="258">
        <f t="shared" si="48"/>
        <v>3339</v>
      </c>
      <c r="G96" s="259">
        <f t="shared" si="49"/>
        <v>0.0030066914417801343</v>
      </c>
      <c r="H96" s="256">
        <v>1097</v>
      </c>
      <c r="I96" s="257">
        <v>1315</v>
      </c>
      <c r="J96" s="258">
        <v>0</v>
      </c>
      <c r="K96" s="257"/>
      <c r="L96" s="258">
        <f t="shared" si="50"/>
        <v>2412</v>
      </c>
      <c r="M96" s="260">
        <f t="shared" si="51"/>
        <v>0.38432835820895517</v>
      </c>
      <c r="N96" s="256">
        <v>3780</v>
      </c>
      <c r="O96" s="257">
        <v>4818</v>
      </c>
      <c r="P96" s="258">
        <v>1225</v>
      </c>
      <c r="Q96" s="257">
        <v>1257</v>
      </c>
      <c r="R96" s="258">
        <f t="shared" si="52"/>
        <v>11080</v>
      </c>
      <c r="S96" s="259">
        <f t="shared" si="53"/>
        <v>0.003415900709508474</v>
      </c>
      <c r="T96" s="270">
        <v>3802</v>
      </c>
      <c r="U96" s="257">
        <v>3826</v>
      </c>
      <c r="V96" s="258">
        <v>411</v>
      </c>
      <c r="W96" s="257">
        <v>419</v>
      </c>
      <c r="X96" s="258">
        <f t="shared" si="54"/>
        <v>8458</v>
      </c>
      <c r="Y96" s="261">
        <f t="shared" si="55"/>
        <v>0.3100023646252068</v>
      </c>
    </row>
    <row r="97" spans="1:25" ht="19.5" customHeight="1">
      <c r="A97" s="255" t="s">
        <v>349</v>
      </c>
      <c r="B97" s="256">
        <v>526</v>
      </c>
      <c r="C97" s="257">
        <v>412</v>
      </c>
      <c r="D97" s="258">
        <v>0</v>
      </c>
      <c r="E97" s="257">
        <v>16</v>
      </c>
      <c r="F97" s="258">
        <f t="shared" si="48"/>
        <v>954</v>
      </c>
      <c r="G97" s="259">
        <f t="shared" si="49"/>
        <v>0.0008590546976514669</v>
      </c>
      <c r="H97" s="256">
        <v>577</v>
      </c>
      <c r="I97" s="257">
        <v>448</v>
      </c>
      <c r="J97" s="258"/>
      <c r="K97" s="257"/>
      <c r="L97" s="258">
        <f t="shared" si="50"/>
        <v>1025</v>
      </c>
      <c r="M97" s="260">
        <f t="shared" si="51"/>
        <v>-0.06926829268292678</v>
      </c>
      <c r="N97" s="256">
        <v>1381</v>
      </c>
      <c r="O97" s="257">
        <v>1133</v>
      </c>
      <c r="P97" s="258">
        <v>0</v>
      </c>
      <c r="Q97" s="257">
        <v>16</v>
      </c>
      <c r="R97" s="258">
        <f t="shared" si="52"/>
        <v>2530</v>
      </c>
      <c r="S97" s="259">
        <f t="shared" si="53"/>
        <v>0.0007799845482902924</v>
      </c>
      <c r="T97" s="270">
        <v>1803</v>
      </c>
      <c r="U97" s="257">
        <v>1876</v>
      </c>
      <c r="V97" s="258"/>
      <c r="W97" s="257"/>
      <c r="X97" s="258">
        <f t="shared" si="54"/>
        <v>3679</v>
      </c>
      <c r="Y97" s="261">
        <f t="shared" si="55"/>
        <v>-0.31231312856754556</v>
      </c>
    </row>
    <row r="98" spans="1:25" ht="19.5" customHeight="1">
      <c r="A98" s="255" t="s">
        <v>350</v>
      </c>
      <c r="B98" s="256">
        <v>379</v>
      </c>
      <c r="C98" s="257">
        <v>332</v>
      </c>
      <c r="D98" s="258">
        <v>0</v>
      </c>
      <c r="E98" s="257">
        <v>0</v>
      </c>
      <c r="F98" s="258">
        <f t="shared" si="48"/>
        <v>711</v>
      </c>
      <c r="G98" s="259">
        <f t="shared" si="49"/>
        <v>0.0006402388784383574</v>
      </c>
      <c r="H98" s="256">
        <v>187</v>
      </c>
      <c r="I98" s="257">
        <v>209</v>
      </c>
      <c r="J98" s="258"/>
      <c r="K98" s="257"/>
      <c r="L98" s="258">
        <f t="shared" si="50"/>
        <v>396</v>
      </c>
      <c r="M98" s="260">
        <f t="shared" si="51"/>
        <v>0.7954545454545454</v>
      </c>
      <c r="N98" s="256">
        <v>1241</v>
      </c>
      <c r="O98" s="257">
        <v>1228</v>
      </c>
      <c r="P98" s="258">
        <v>3</v>
      </c>
      <c r="Q98" s="257">
        <v>10</v>
      </c>
      <c r="R98" s="258">
        <f t="shared" si="52"/>
        <v>2482</v>
      </c>
      <c r="S98" s="259">
        <f t="shared" si="53"/>
        <v>0.0007651864224729271</v>
      </c>
      <c r="T98" s="270">
        <v>873</v>
      </c>
      <c r="U98" s="257">
        <v>941</v>
      </c>
      <c r="V98" s="258"/>
      <c r="W98" s="257"/>
      <c r="X98" s="258">
        <f t="shared" si="54"/>
        <v>1814</v>
      </c>
      <c r="Y98" s="261">
        <f t="shared" si="55"/>
        <v>0.36824696802646084</v>
      </c>
    </row>
    <row r="99" spans="1:25" ht="19.5" customHeight="1">
      <c r="A99" s="255" t="s">
        <v>351</v>
      </c>
      <c r="B99" s="256">
        <v>308</v>
      </c>
      <c r="C99" s="257">
        <v>328</v>
      </c>
      <c r="D99" s="258">
        <v>0</v>
      </c>
      <c r="E99" s="257">
        <v>0</v>
      </c>
      <c r="F99" s="258">
        <f t="shared" si="48"/>
        <v>636</v>
      </c>
      <c r="G99" s="259">
        <f t="shared" si="49"/>
        <v>0.0005727031317676446</v>
      </c>
      <c r="H99" s="256">
        <v>383</v>
      </c>
      <c r="I99" s="257">
        <v>427</v>
      </c>
      <c r="J99" s="258"/>
      <c r="K99" s="257"/>
      <c r="L99" s="258">
        <f t="shared" si="50"/>
        <v>810</v>
      </c>
      <c r="M99" s="260">
        <f t="shared" si="51"/>
        <v>-0.2148148148148148</v>
      </c>
      <c r="N99" s="256">
        <v>1313</v>
      </c>
      <c r="O99" s="257">
        <v>1299</v>
      </c>
      <c r="P99" s="258"/>
      <c r="Q99" s="257"/>
      <c r="R99" s="258">
        <f t="shared" si="52"/>
        <v>2612</v>
      </c>
      <c r="S99" s="259">
        <f t="shared" si="53"/>
        <v>0.000805264679894958</v>
      </c>
      <c r="T99" s="270">
        <v>1130</v>
      </c>
      <c r="U99" s="257">
        <v>1146</v>
      </c>
      <c r="V99" s="258">
        <v>1</v>
      </c>
      <c r="W99" s="257"/>
      <c r="X99" s="258">
        <f t="shared" si="54"/>
        <v>2277</v>
      </c>
      <c r="Y99" s="261">
        <f t="shared" si="55"/>
        <v>0.1471234079929733</v>
      </c>
    </row>
    <row r="100" spans="1:25" ht="19.5" customHeight="1" thickBot="1">
      <c r="A100" s="255" t="s">
        <v>270</v>
      </c>
      <c r="B100" s="256">
        <v>2162</v>
      </c>
      <c r="C100" s="257">
        <v>1879</v>
      </c>
      <c r="D100" s="258">
        <v>194</v>
      </c>
      <c r="E100" s="257">
        <v>202</v>
      </c>
      <c r="F100" s="258">
        <f t="shared" si="48"/>
        <v>4437</v>
      </c>
      <c r="G100" s="259">
        <f t="shared" si="49"/>
        <v>0.00399541477303937</v>
      </c>
      <c r="H100" s="256">
        <v>2209</v>
      </c>
      <c r="I100" s="257">
        <v>1900</v>
      </c>
      <c r="J100" s="258">
        <v>32</v>
      </c>
      <c r="K100" s="257">
        <v>29</v>
      </c>
      <c r="L100" s="258">
        <f t="shared" si="50"/>
        <v>4170</v>
      </c>
      <c r="M100" s="260">
        <f t="shared" si="51"/>
        <v>0.06402877697841736</v>
      </c>
      <c r="N100" s="256">
        <v>6570</v>
      </c>
      <c r="O100" s="257">
        <v>5459</v>
      </c>
      <c r="P100" s="258">
        <v>1115</v>
      </c>
      <c r="Q100" s="257">
        <v>1284</v>
      </c>
      <c r="R100" s="258">
        <f t="shared" si="52"/>
        <v>14428</v>
      </c>
      <c r="S100" s="259">
        <f t="shared" si="53"/>
        <v>0.004448069985269699</v>
      </c>
      <c r="T100" s="270">
        <v>7169</v>
      </c>
      <c r="U100" s="257">
        <v>6506</v>
      </c>
      <c r="V100" s="258">
        <v>92</v>
      </c>
      <c r="W100" s="257">
        <v>95</v>
      </c>
      <c r="X100" s="258">
        <f t="shared" si="54"/>
        <v>13862</v>
      </c>
      <c r="Y100" s="261">
        <f t="shared" si="55"/>
        <v>0.040831048910691115</v>
      </c>
    </row>
    <row r="101" spans="1:25" s="88" customFormat="1" ht="19.5" customHeight="1" thickBot="1">
      <c r="A101" s="95" t="s">
        <v>48</v>
      </c>
      <c r="B101" s="92">
        <v>2616</v>
      </c>
      <c r="C101" s="91">
        <v>2899</v>
      </c>
      <c r="D101" s="90">
        <v>0</v>
      </c>
      <c r="E101" s="91">
        <v>6</v>
      </c>
      <c r="F101" s="90">
        <f t="shared" si="48"/>
        <v>5521</v>
      </c>
      <c r="G101" s="93">
        <f t="shared" si="49"/>
        <v>0.004971531431586739</v>
      </c>
      <c r="H101" s="92">
        <v>2384</v>
      </c>
      <c r="I101" s="91">
        <v>2199</v>
      </c>
      <c r="J101" s="90"/>
      <c r="K101" s="91"/>
      <c r="L101" s="90">
        <f t="shared" si="50"/>
        <v>4583</v>
      </c>
      <c r="M101" s="94">
        <f t="shared" si="51"/>
        <v>0.20466943050403663</v>
      </c>
      <c r="N101" s="92">
        <v>7434</v>
      </c>
      <c r="O101" s="91">
        <v>7517</v>
      </c>
      <c r="P101" s="90">
        <v>17</v>
      </c>
      <c r="Q101" s="91">
        <v>19</v>
      </c>
      <c r="R101" s="90">
        <f t="shared" si="52"/>
        <v>14987</v>
      </c>
      <c r="S101" s="93">
        <f t="shared" si="53"/>
        <v>0.004620406492184432</v>
      </c>
      <c r="T101" s="92">
        <v>7067</v>
      </c>
      <c r="U101" s="91">
        <v>6814</v>
      </c>
      <c r="V101" s="90"/>
      <c r="W101" s="91"/>
      <c r="X101" s="90">
        <f t="shared" si="54"/>
        <v>13881</v>
      </c>
      <c r="Y101" s="89">
        <f t="shared" si="55"/>
        <v>0.07967725668179515</v>
      </c>
    </row>
    <row r="102" ht="15" thickTop="1">
      <c r="A102" s="63"/>
    </row>
    <row r="103" ht="14.25">
      <c r="A103" s="63" t="s">
        <v>47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02:Y65536 M102:M65536 Y3 M3 M5:M8 Y5:Y8">
    <cfRule type="cellIs" priority="1" dxfId="99" operator="lessThan" stopIfTrue="1">
      <formula>0</formula>
    </cfRule>
  </conditionalFormatting>
  <conditionalFormatting sqref="M9:M101 Y9:Y101">
    <cfRule type="cellIs" priority="2" dxfId="99" operator="lessThan" stopIfTrue="1">
      <formula>0</formula>
    </cfRule>
    <cfRule type="cellIs" priority="3" dxfId="101" operator="greaterThanOrEqual" stopIfTrue="1">
      <formula>0</formula>
    </cfRule>
  </conditionalFormatting>
  <hyperlinks>
    <hyperlink ref="X1" location="INDICE!A1" display="I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0" zoomScaleNormal="80" zoomScalePageLayoutView="0" workbookViewId="0" topLeftCell="A1">
      <selection activeCell="T58" sqref="T58:W58"/>
    </sheetView>
  </sheetViews>
  <sheetFormatPr defaultColWidth="8.00390625" defaultRowHeight="15"/>
  <cols>
    <col min="1" max="1" width="19.57421875" style="73" customWidth="1"/>
    <col min="2" max="2" width="9.421875" style="73" bestFit="1" customWidth="1"/>
    <col min="3" max="3" width="10.7109375" style="73" customWidth="1"/>
    <col min="4" max="4" width="8.00390625" style="73" bestFit="1" customWidth="1"/>
    <col min="5" max="5" width="10.8515625" style="73" customWidth="1"/>
    <col min="6" max="6" width="11.140625" style="73" customWidth="1"/>
    <col min="7" max="7" width="10.00390625" style="73" bestFit="1" customWidth="1"/>
    <col min="8" max="8" width="10.421875" style="73" customWidth="1"/>
    <col min="9" max="9" width="10.8515625" style="73" customWidth="1"/>
    <col min="10" max="10" width="8.57421875" style="73" customWidth="1"/>
    <col min="11" max="11" width="9.7109375" style="73" bestFit="1" customWidth="1"/>
    <col min="12" max="12" width="11.00390625" style="73" customWidth="1"/>
    <col min="13" max="13" width="10.57421875" style="73" bestFit="1" customWidth="1"/>
    <col min="14" max="14" width="12.421875" style="73" customWidth="1"/>
    <col min="15" max="15" width="11.140625" style="73" bestFit="1" customWidth="1"/>
    <col min="16" max="16" width="10.00390625" style="73" customWidth="1"/>
    <col min="17" max="17" width="10.8515625" style="73" customWidth="1"/>
    <col min="18" max="18" width="12.421875" style="73" customWidth="1"/>
    <col min="19" max="19" width="11.28125" style="73" bestFit="1" customWidth="1"/>
    <col min="20" max="21" width="12.421875" style="73" customWidth="1"/>
    <col min="22" max="22" width="10.8515625" style="73" customWidth="1"/>
    <col min="23" max="23" width="11.00390625" style="73" customWidth="1"/>
    <col min="24" max="24" width="12.7109375" style="73" bestFit="1" customWidth="1"/>
    <col min="25" max="25" width="9.8515625" style="73" bestFit="1" customWidth="1"/>
    <col min="26" max="16384" width="8.00390625" style="73" customWidth="1"/>
  </cols>
  <sheetData>
    <row r="1" spans="24:25" ht="16.5">
      <c r="X1" s="619" t="s">
        <v>26</v>
      </c>
      <c r="Y1" s="619"/>
    </row>
    <row r="2" ht="5.25" customHeight="1" thickBot="1"/>
    <row r="3" spans="1:25" ht="24.75" customHeight="1" thickTop="1">
      <c r="A3" s="708" t="s">
        <v>58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10"/>
    </row>
    <row r="4" spans="1:25" ht="21" customHeight="1" thickBot="1">
      <c r="A4" s="717" t="s">
        <v>57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9"/>
    </row>
    <row r="5" spans="1:25" s="109" customFormat="1" ht="17.25" customHeight="1" thickBot="1" thickTop="1">
      <c r="A5" s="654" t="s">
        <v>56</v>
      </c>
      <c r="B5" s="701" t="s">
        <v>33</v>
      </c>
      <c r="C5" s="702"/>
      <c r="D5" s="702"/>
      <c r="E5" s="702"/>
      <c r="F5" s="702"/>
      <c r="G5" s="702"/>
      <c r="H5" s="702"/>
      <c r="I5" s="702"/>
      <c r="J5" s="703"/>
      <c r="K5" s="703"/>
      <c r="L5" s="703"/>
      <c r="M5" s="704"/>
      <c r="N5" s="701" t="s">
        <v>32</v>
      </c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5"/>
    </row>
    <row r="6" spans="1:25" s="81" customFormat="1" ht="26.25" customHeight="1">
      <c r="A6" s="655"/>
      <c r="B6" s="720" t="s">
        <v>153</v>
      </c>
      <c r="C6" s="721"/>
      <c r="D6" s="721"/>
      <c r="E6" s="721"/>
      <c r="F6" s="721"/>
      <c r="G6" s="698" t="s">
        <v>31</v>
      </c>
      <c r="H6" s="720" t="s">
        <v>154</v>
      </c>
      <c r="I6" s="721"/>
      <c r="J6" s="721"/>
      <c r="K6" s="721"/>
      <c r="L6" s="721"/>
      <c r="M6" s="695" t="s">
        <v>30</v>
      </c>
      <c r="N6" s="720" t="s">
        <v>155</v>
      </c>
      <c r="O6" s="721"/>
      <c r="P6" s="721"/>
      <c r="Q6" s="721"/>
      <c r="R6" s="721"/>
      <c r="S6" s="698" t="s">
        <v>31</v>
      </c>
      <c r="T6" s="720" t="s">
        <v>156</v>
      </c>
      <c r="U6" s="721"/>
      <c r="V6" s="721"/>
      <c r="W6" s="721"/>
      <c r="X6" s="721"/>
      <c r="Y6" s="711" t="s">
        <v>30</v>
      </c>
    </row>
    <row r="7" spans="1:25" s="76" customFormat="1" ht="26.25" customHeight="1">
      <c r="A7" s="656"/>
      <c r="B7" s="716" t="s">
        <v>20</v>
      </c>
      <c r="C7" s="715"/>
      <c r="D7" s="714" t="s">
        <v>19</v>
      </c>
      <c r="E7" s="715"/>
      <c r="F7" s="706" t="s">
        <v>15</v>
      </c>
      <c r="G7" s="699"/>
      <c r="H7" s="716" t="s">
        <v>20</v>
      </c>
      <c r="I7" s="715"/>
      <c r="J7" s="714" t="s">
        <v>19</v>
      </c>
      <c r="K7" s="715"/>
      <c r="L7" s="706" t="s">
        <v>15</v>
      </c>
      <c r="M7" s="696"/>
      <c r="N7" s="716" t="s">
        <v>20</v>
      </c>
      <c r="O7" s="715"/>
      <c r="P7" s="714" t="s">
        <v>19</v>
      </c>
      <c r="Q7" s="715"/>
      <c r="R7" s="706" t="s">
        <v>15</v>
      </c>
      <c r="S7" s="699"/>
      <c r="T7" s="716" t="s">
        <v>20</v>
      </c>
      <c r="U7" s="715"/>
      <c r="V7" s="714" t="s">
        <v>19</v>
      </c>
      <c r="W7" s="715"/>
      <c r="X7" s="706" t="s">
        <v>15</v>
      </c>
      <c r="Y7" s="712"/>
    </row>
    <row r="8" spans="1:25" s="105" customFormat="1" ht="27" thickBot="1">
      <c r="A8" s="657"/>
      <c r="B8" s="108" t="s">
        <v>17</v>
      </c>
      <c r="C8" s="106" t="s">
        <v>16</v>
      </c>
      <c r="D8" s="107" t="s">
        <v>17</v>
      </c>
      <c r="E8" s="106" t="s">
        <v>16</v>
      </c>
      <c r="F8" s="707"/>
      <c r="G8" s="700"/>
      <c r="H8" s="108" t="s">
        <v>17</v>
      </c>
      <c r="I8" s="106" t="s">
        <v>16</v>
      </c>
      <c r="J8" s="107" t="s">
        <v>17</v>
      </c>
      <c r="K8" s="106" t="s">
        <v>16</v>
      </c>
      <c r="L8" s="707"/>
      <c r="M8" s="697"/>
      <c r="N8" s="108" t="s">
        <v>17</v>
      </c>
      <c r="O8" s="106" t="s">
        <v>16</v>
      </c>
      <c r="P8" s="107" t="s">
        <v>17</v>
      </c>
      <c r="Q8" s="106" t="s">
        <v>16</v>
      </c>
      <c r="R8" s="707"/>
      <c r="S8" s="700"/>
      <c r="T8" s="108" t="s">
        <v>17</v>
      </c>
      <c r="U8" s="106" t="s">
        <v>16</v>
      </c>
      <c r="V8" s="107" t="s">
        <v>17</v>
      </c>
      <c r="W8" s="106" t="s">
        <v>16</v>
      </c>
      <c r="X8" s="707"/>
      <c r="Y8" s="713"/>
    </row>
    <row r="9" spans="1:25" s="75" customFormat="1" ht="18" customHeight="1" thickBot="1" thickTop="1">
      <c r="A9" s="137" t="s">
        <v>22</v>
      </c>
      <c r="B9" s="134">
        <f>B10+B14+B25+B44+B54+B58</f>
        <v>575513</v>
      </c>
      <c r="C9" s="133">
        <f>C10+C14+C25+C44+C54+C58</f>
        <v>526506</v>
      </c>
      <c r="D9" s="132">
        <f>D10+D14+D25+D44+D54+D58</f>
        <v>4169</v>
      </c>
      <c r="E9" s="131">
        <f>E10+E14+E25+E44+E54+E58</f>
        <v>4335</v>
      </c>
      <c r="F9" s="130">
        <f aca="true" t="shared" si="0" ref="F9:F27">SUM(B9:E9)</f>
        <v>1110523</v>
      </c>
      <c r="G9" s="135">
        <f aca="true" t="shared" si="1" ref="G9:G27">F9/$F$9</f>
        <v>1</v>
      </c>
      <c r="H9" s="134">
        <f>H10+H14+H25+H44+H54+H58</f>
        <v>491536</v>
      </c>
      <c r="I9" s="133">
        <f>I10+I14+I25+I44+I54+I58</f>
        <v>445247</v>
      </c>
      <c r="J9" s="132">
        <f>J10+J14+J25+J44+J54+J58</f>
        <v>262</v>
      </c>
      <c r="K9" s="131">
        <f>K10+K14+K25+K44+K54+K58</f>
        <v>139</v>
      </c>
      <c r="L9" s="130">
        <f aca="true" t="shared" si="2" ref="L9:L27">SUM(H9:K9)</f>
        <v>937184</v>
      </c>
      <c r="M9" s="136">
        <f aca="true" t="shared" si="3" ref="M9:M27">IF(ISERROR(F9/L9-1),"         /0",(F9/L9-1))</f>
        <v>0.18495727626591996</v>
      </c>
      <c r="N9" s="134">
        <f>N10+N14+N25+N44+N54+N58</f>
        <v>1634123</v>
      </c>
      <c r="O9" s="133">
        <f>O10+O14+O25+O44+O54+O58</f>
        <v>1565305</v>
      </c>
      <c r="P9" s="132">
        <f>P10+P14+P25+P44+P54+P58</f>
        <v>22074</v>
      </c>
      <c r="Q9" s="131">
        <f>Q10+Q14+Q25+Q44+Q54+Q58</f>
        <v>22152</v>
      </c>
      <c r="R9" s="130">
        <f aca="true" t="shared" si="4" ref="R9:R27">SUM(N9:Q9)</f>
        <v>3243654</v>
      </c>
      <c r="S9" s="135">
        <f aca="true" t="shared" si="5" ref="S9:S27">R9/$R$9</f>
        <v>1</v>
      </c>
      <c r="T9" s="134">
        <f>T10+T14+T25+T44+T54+T58</f>
        <v>1492683</v>
      </c>
      <c r="U9" s="133">
        <f>U10+U14+U25+U44+U54+U58</f>
        <v>1423139</v>
      </c>
      <c r="V9" s="132">
        <f>V10+V14+V25+V44+V54+V58</f>
        <v>3379</v>
      </c>
      <c r="W9" s="131">
        <f>W10+W14+W25+W44+W54+W58</f>
        <v>3621</v>
      </c>
      <c r="X9" s="130">
        <f aca="true" t="shared" si="6" ref="X9:X27">SUM(T9:W9)</f>
        <v>2922822</v>
      </c>
      <c r="Y9" s="129">
        <f>IF(ISERROR(R9/X9-1),"         /0",(R9/X9-1))</f>
        <v>0.10976788870482013</v>
      </c>
    </row>
    <row r="10" spans="1:25" s="119" customFormat="1" ht="19.5" customHeight="1">
      <c r="A10" s="128" t="s">
        <v>53</v>
      </c>
      <c r="B10" s="125">
        <f>SUM(B11:B13)</f>
        <v>161847</v>
      </c>
      <c r="C10" s="124">
        <f>SUM(C11:C13)</f>
        <v>146619</v>
      </c>
      <c r="D10" s="123">
        <f>SUM(D11:D13)</f>
        <v>317</v>
      </c>
      <c r="E10" s="122">
        <f>SUM(E11:E13)</f>
        <v>190</v>
      </c>
      <c r="F10" s="121">
        <f t="shared" si="0"/>
        <v>308973</v>
      </c>
      <c r="G10" s="126">
        <f t="shared" si="1"/>
        <v>0.27822296341453534</v>
      </c>
      <c r="H10" s="125">
        <f>SUM(H11:H13)</f>
        <v>136422</v>
      </c>
      <c r="I10" s="124">
        <f>SUM(I11:I13)</f>
        <v>125706</v>
      </c>
      <c r="J10" s="123">
        <f>SUM(J11:J13)</f>
        <v>24</v>
      </c>
      <c r="K10" s="122">
        <f>SUM(K11:K13)</f>
        <v>6</v>
      </c>
      <c r="L10" s="121">
        <f t="shared" si="2"/>
        <v>262158</v>
      </c>
      <c r="M10" s="127">
        <f t="shared" si="3"/>
        <v>0.17857551552880313</v>
      </c>
      <c r="N10" s="125">
        <f>SUM(N11:N13)</f>
        <v>451662</v>
      </c>
      <c r="O10" s="124">
        <f>SUM(O11:O13)</f>
        <v>437210</v>
      </c>
      <c r="P10" s="123">
        <f>SUM(P11:P13)</f>
        <v>1414</v>
      </c>
      <c r="Q10" s="122">
        <f>SUM(Q11:Q13)</f>
        <v>1412</v>
      </c>
      <c r="R10" s="121">
        <f t="shared" si="4"/>
        <v>891698</v>
      </c>
      <c r="S10" s="126">
        <f t="shared" si="5"/>
        <v>0.27490539989776963</v>
      </c>
      <c r="T10" s="125">
        <f>SUM(T11:T13)</f>
        <v>404749</v>
      </c>
      <c r="U10" s="124">
        <f>SUM(U11:U13)</f>
        <v>390735</v>
      </c>
      <c r="V10" s="123">
        <f>SUM(V11:V13)</f>
        <v>209</v>
      </c>
      <c r="W10" s="122">
        <f>SUM(W11:W13)</f>
        <v>208</v>
      </c>
      <c r="X10" s="121">
        <f t="shared" si="6"/>
        <v>795901</v>
      </c>
      <c r="Y10" s="194">
        <f aca="true" t="shared" si="7" ref="Y10:Y27">IF(ISERROR(R10/X10-1),"         /0",IF(R10/X10&gt;5,"  *  ",(R10/X10-1)))</f>
        <v>0.12036295971483901</v>
      </c>
    </row>
    <row r="11" spans="1:25" ht="19.5" customHeight="1">
      <c r="A11" s="248" t="s">
        <v>352</v>
      </c>
      <c r="B11" s="249">
        <v>151725</v>
      </c>
      <c r="C11" s="250">
        <v>138207</v>
      </c>
      <c r="D11" s="251">
        <v>317</v>
      </c>
      <c r="E11" s="272">
        <v>190</v>
      </c>
      <c r="F11" s="273">
        <f t="shared" si="0"/>
        <v>290439</v>
      </c>
      <c r="G11" s="252">
        <f t="shared" si="1"/>
        <v>0.2615335296972688</v>
      </c>
      <c r="H11" s="249">
        <v>127168</v>
      </c>
      <c r="I11" s="250">
        <v>118225</v>
      </c>
      <c r="J11" s="251">
        <v>24</v>
      </c>
      <c r="K11" s="272">
        <v>6</v>
      </c>
      <c r="L11" s="273">
        <f t="shared" si="2"/>
        <v>245423</v>
      </c>
      <c r="M11" s="274">
        <f t="shared" si="3"/>
        <v>0.18342209165400147</v>
      </c>
      <c r="N11" s="249">
        <v>420733</v>
      </c>
      <c r="O11" s="250">
        <v>410221</v>
      </c>
      <c r="P11" s="251">
        <v>1413</v>
      </c>
      <c r="Q11" s="272">
        <v>1412</v>
      </c>
      <c r="R11" s="273">
        <f t="shared" si="4"/>
        <v>833779</v>
      </c>
      <c r="S11" s="252">
        <f t="shared" si="5"/>
        <v>0.25704930303910345</v>
      </c>
      <c r="T11" s="269">
        <v>379037</v>
      </c>
      <c r="U11" s="250">
        <v>369147</v>
      </c>
      <c r="V11" s="251">
        <v>204</v>
      </c>
      <c r="W11" s="272">
        <v>208</v>
      </c>
      <c r="X11" s="273">
        <f t="shared" si="6"/>
        <v>748596</v>
      </c>
      <c r="Y11" s="254">
        <f t="shared" si="7"/>
        <v>0.11379034886641115</v>
      </c>
    </row>
    <row r="12" spans="1:25" ht="19.5" customHeight="1">
      <c r="A12" s="255" t="s">
        <v>353</v>
      </c>
      <c r="B12" s="256">
        <v>7612</v>
      </c>
      <c r="C12" s="257">
        <v>5952</v>
      </c>
      <c r="D12" s="258">
        <v>0</v>
      </c>
      <c r="E12" s="275">
        <v>0</v>
      </c>
      <c r="F12" s="276">
        <f t="shared" si="0"/>
        <v>13564</v>
      </c>
      <c r="G12" s="259">
        <f t="shared" si="1"/>
        <v>0.01221406490455398</v>
      </c>
      <c r="H12" s="256">
        <v>7148</v>
      </c>
      <c r="I12" s="257">
        <v>5370</v>
      </c>
      <c r="J12" s="258">
        <v>0</v>
      </c>
      <c r="K12" s="275">
        <v>0</v>
      </c>
      <c r="L12" s="276">
        <f t="shared" si="2"/>
        <v>12518</v>
      </c>
      <c r="M12" s="277">
        <f t="shared" si="3"/>
        <v>0.08355967406934006</v>
      </c>
      <c r="N12" s="256">
        <v>23905</v>
      </c>
      <c r="O12" s="257">
        <v>19837</v>
      </c>
      <c r="P12" s="258"/>
      <c r="Q12" s="275">
        <v>0</v>
      </c>
      <c r="R12" s="276">
        <f t="shared" si="4"/>
        <v>43742</v>
      </c>
      <c r="S12" s="259">
        <f t="shared" si="5"/>
        <v>0.01348540873964979</v>
      </c>
      <c r="T12" s="270">
        <v>18836</v>
      </c>
      <c r="U12" s="257">
        <v>15210</v>
      </c>
      <c r="V12" s="258">
        <v>0</v>
      </c>
      <c r="W12" s="275">
        <v>0</v>
      </c>
      <c r="X12" s="276">
        <f t="shared" si="6"/>
        <v>34046</v>
      </c>
      <c r="Y12" s="261">
        <f t="shared" si="7"/>
        <v>0.28479116489455447</v>
      </c>
    </row>
    <row r="13" spans="1:25" ht="19.5" customHeight="1" thickBot="1">
      <c r="A13" s="262" t="s">
        <v>354</v>
      </c>
      <c r="B13" s="263">
        <v>2510</v>
      </c>
      <c r="C13" s="264">
        <v>2460</v>
      </c>
      <c r="D13" s="265">
        <v>0</v>
      </c>
      <c r="E13" s="278">
        <v>0</v>
      </c>
      <c r="F13" s="279">
        <f t="shared" si="0"/>
        <v>4970</v>
      </c>
      <c r="G13" s="266">
        <f t="shared" si="1"/>
        <v>0.004475368812712569</v>
      </c>
      <c r="H13" s="263">
        <v>2106</v>
      </c>
      <c r="I13" s="264">
        <v>2111</v>
      </c>
      <c r="J13" s="265"/>
      <c r="K13" s="278"/>
      <c r="L13" s="279">
        <f t="shared" si="2"/>
        <v>4217</v>
      </c>
      <c r="M13" s="280">
        <f t="shared" si="3"/>
        <v>0.1785629594498459</v>
      </c>
      <c r="N13" s="263">
        <v>7024</v>
      </c>
      <c r="O13" s="264">
        <v>7152</v>
      </c>
      <c r="P13" s="265">
        <v>1</v>
      </c>
      <c r="Q13" s="278">
        <v>0</v>
      </c>
      <c r="R13" s="279">
        <f t="shared" si="4"/>
        <v>14177</v>
      </c>
      <c r="S13" s="266">
        <f t="shared" si="5"/>
        <v>0.004370688119016393</v>
      </c>
      <c r="T13" s="271">
        <v>6876</v>
      </c>
      <c r="U13" s="264">
        <v>6378</v>
      </c>
      <c r="V13" s="265">
        <v>5</v>
      </c>
      <c r="W13" s="278"/>
      <c r="X13" s="279">
        <f t="shared" si="6"/>
        <v>13259</v>
      </c>
      <c r="Y13" s="268">
        <f t="shared" si="7"/>
        <v>0.0692359906478619</v>
      </c>
    </row>
    <row r="14" spans="1:25" s="119" customFormat="1" ht="19.5" customHeight="1">
      <c r="A14" s="128" t="s">
        <v>52</v>
      </c>
      <c r="B14" s="125">
        <f>SUM(B15:B24)</f>
        <v>156974</v>
      </c>
      <c r="C14" s="124">
        <f>SUM(C15:C24)</f>
        <v>147146</v>
      </c>
      <c r="D14" s="123">
        <f>SUM(D15:D24)</f>
        <v>2591</v>
      </c>
      <c r="E14" s="122">
        <f>SUM(E15:E24)</f>
        <v>2475</v>
      </c>
      <c r="F14" s="121">
        <f t="shared" si="0"/>
        <v>309186</v>
      </c>
      <c r="G14" s="126">
        <f t="shared" si="1"/>
        <v>0.27841476493508016</v>
      </c>
      <c r="H14" s="125">
        <f>SUM(H15:H24)</f>
        <v>134675</v>
      </c>
      <c r="I14" s="124">
        <f>SUM(I15:I24)</f>
        <v>124405</v>
      </c>
      <c r="J14" s="123">
        <f>SUM(J15:J24)</f>
        <v>127</v>
      </c>
      <c r="K14" s="122">
        <f>SUM(K15:K24)</f>
        <v>87</v>
      </c>
      <c r="L14" s="121">
        <f t="shared" si="2"/>
        <v>259294</v>
      </c>
      <c r="M14" s="127">
        <f t="shared" si="3"/>
        <v>0.19241478784699995</v>
      </c>
      <c r="N14" s="125">
        <f>SUM(N15:N24)</f>
        <v>435619</v>
      </c>
      <c r="O14" s="124">
        <f>SUM(O15:O24)</f>
        <v>426859</v>
      </c>
      <c r="P14" s="123">
        <f>SUM(P15:P24)</f>
        <v>11658</v>
      </c>
      <c r="Q14" s="122">
        <f>SUM(Q15:Q24)</f>
        <v>11769</v>
      </c>
      <c r="R14" s="121">
        <f t="shared" si="4"/>
        <v>885905</v>
      </c>
      <c r="S14" s="126">
        <f t="shared" si="5"/>
        <v>0.27311945108818636</v>
      </c>
      <c r="T14" s="125">
        <f>SUM(T15:T24)</f>
        <v>389471</v>
      </c>
      <c r="U14" s="124">
        <f>SUM(U15:U24)</f>
        <v>382853</v>
      </c>
      <c r="V14" s="123">
        <f>SUM(V15:V24)</f>
        <v>1551</v>
      </c>
      <c r="W14" s="122">
        <f>SUM(W15:W24)</f>
        <v>1766</v>
      </c>
      <c r="X14" s="121">
        <f t="shared" si="6"/>
        <v>775641</v>
      </c>
      <c r="Y14" s="120">
        <f t="shared" si="7"/>
        <v>0.1421585501540017</v>
      </c>
    </row>
    <row r="15" spans="1:25" ht="19.5" customHeight="1">
      <c r="A15" s="248" t="s">
        <v>355</v>
      </c>
      <c r="B15" s="249">
        <v>39501</v>
      </c>
      <c r="C15" s="250">
        <v>30565</v>
      </c>
      <c r="D15" s="251">
        <v>132</v>
      </c>
      <c r="E15" s="272">
        <v>30</v>
      </c>
      <c r="F15" s="273">
        <f t="shared" si="0"/>
        <v>70228</v>
      </c>
      <c r="G15" s="252">
        <f t="shared" si="1"/>
        <v>0.06323867222921092</v>
      </c>
      <c r="H15" s="249">
        <v>36841</v>
      </c>
      <c r="I15" s="250">
        <v>29064</v>
      </c>
      <c r="J15" s="251">
        <v>21</v>
      </c>
      <c r="K15" s="272">
        <v>4</v>
      </c>
      <c r="L15" s="273">
        <f t="shared" si="2"/>
        <v>65930</v>
      </c>
      <c r="M15" s="274">
        <f t="shared" si="3"/>
        <v>0.06519035340512658</v>
      </c>
      <c r="N15" s="249">
        <v>106903</v>
      </c>
      <c r="O15" s="250">
        <v>93247</v>
      </c>
      <c r="P15" s="251">
        <v>280</v>
      </c>
      <c r="Q15" s="272">
        <v>37</v>
      </c>
      <c r="R15" s="273">
        <f t="shared" si="4"/>
        <v>200467</v>
      </c>
      <c r="S15" s="252">
        <f t="shared" si="5"/>
        <v>0.061802831004786576</v>
      </c>
      <c r="T15" s="269">
        <v>105392</v>
      </c>
      <c r="U15" s="250">
        <v>97622</v>
      </c>
      <c r="V15" s="251">
        <v>88</v>
      </c>
      <c r="W15" s="272">
        <v>16</v>
      </c>
      <c r="X15" s="273">
        <f t="shared" si="6"/>
        <v>203118</v>
      </c>
      <c r="Y15" s="254">
        <f t="shared" si="7"/>
        <v>-0.013051526698766192</v>
      </c>
    </row>
    <row r="16" spans="1:25" ht="19.5" customHeight="1">
      <c r="A16" s="255" t="s">
        <v>356</v>
      </c>
      <c r="B16" s="256">
        <v>31707</v>
      </c>
      <c r="C16" s="257">
        <v>34541</v>
      </c>
      <c r="D16" s="258">
        <v>522</v>
      </c>
      <c r="E16" s="275">
        <v>582</v>
      </c>
      <c r="F16" s="276">
        <f t="shared" si="0"/>
        <v>67352</v>
      </c>
      <c r="G16" s="259">
        <f t="shared" si="1"/>
        <v>0.06064890146354465</v>
      </c>
      <c r="H16" s="256">
        <v>29690</v>
      </c>
      <c r="I16" s="257">
        <v>32885</v>
      </c>
      <c r="J16" s="258">
        <v>83</v>
      </c>
      <c r="K16" s="275">
        <v>81</v>
      </c>
      <c r="L16" s="276">
        <f t="shared" si="2"/>
        <v>62739</v>
      </c>
      <c r="M16" s="277">
        <f t="shared" si="3"/>
        <v>0.07352683338911992</v>
      </c>
      <c r="N16" s="256">
        <v>84371</v>
      </c>
      <c r="O16" s="257">
        <v>90444</v>
      </c>
      <c r="P16" s="258">
        <v>3186</v>
      </c>
      <c r="Q16" s="275">
        <v>3798</v>
      </c>
      <c r="R16" s="276">
        <f t="shared" si="4"/>
        <v>181799</v>
      </c>
      <c r="S16" s="259">
        <f t="shared" si="5"/>
        <v>0.05604759323898295</v>
      </c>
      <c r="T16" s="270">
        <v>78874</v>
      </c>
      <c r="U16" s="257">
        <v>85739</v>
      </c>
      <c r="V16" s="258">
        <v>191</v>
      </c>
      <c r="W16" s="275">
        <v>192</v>
      </c>
      <c r="X16" s="276">
        <f t="shared" si="6"/>
        <v>164996</v>
      </c>
      <c r="Y16" s="261">
        <f t="shared" si="7"/>
        <v>0.10183883245654446</v>
      </c>
    </row>
    <row r="17" spans="1:25" ht="19.5" customHeight="1">
      <c r="A17" s="255" t="s">
        <v>357</v>
      </c>
      <c r="B17" s="256">
        <v>26388</v>
      </c>
      <c r="C17" s="257">
        <v>22554</v>
      </c>
      <c r="D17" s="258">
        <v>9</v>
      </c>
      <c r="E17" s="275">
        <v>0</v>
      </c>
      <c r="F17" s="276">
        <f t="shared" si="0"/>
        <v>48951</v>
      </c>
      <c r="G17" s="259">
        <f t="shared" si="1"/>
        <v>0.044079231137040834</v>
      </c>
      <c r="H17" s="256">
        <v>20409</v>
      </c>
      <c r="I17" s="257">
        <v>17137</v>
      </c>
      <c r="J17" s="258">
        <v>10</v>
      </c>
      <c r="K17" s="275">
        <v>0</v>
      </c>
      <c r="L17" s="276">
        <f t="shared" si="2"/>
        <v>37556</v>
      </c>
      <c r="M17" s="277">
        <f t="shared" si="3"/>
        <v>0.30341356907018846</v>
      </c>
      <c r="N17" s="256">
        <v>72549</v>
      </c>
      <c r="O17" s="257">
        <v>68683</v>
      </c>
      <c r="P17" s="258">
        <v>91</v>
      </c>
      <c r="Q17" s="275">
        <v>56</v>
      </c>
      <c r="R17" s="276">
        <f t="shared" si="4"/>
        <v>141379</v>
      </c>
      <c r="S17" s="259">
        <f t="shared" si="5"/>
        <v>0.04358633812360998</v>
      </c>
      <c r="T17" s="270">
        <v>59599</v>
      </c>
      <c r="U17" s="257">
        <v>54825</v>
      </c>
      <c r="V17" s="258">
        <v>85</v>
      </c>
      <c r="W17" s="275">
        <v>152</v>
      </c>
      <c r="X17" s="276">
        <f t="shared" si="6"/>
        <v>114661</v>
      </c>
      <c r="Y17" s="261">
        <f t="shared" si="7"/>
        <v>0.23301732934476416</v>
      </c>
    </row>
    <row r="18" spans="1:25" ht="19.5" customHeight="1">
      <c r="A18" s="255" t="s">
        <v>358</v>
      </c>
      <c r="B18" s="256">
        <v>24550</v>
      </c>
      <c r="C18" s="257">
        <v>22968</v>
      </c>
      <c r="D18" s="258">
        <v>55</v>
      </c>
      <c r="E18" s="275">
        <v>0</v>
      </c>
      <c r="F18" s="276">
        <f t="shared" si="0"/>
        <v>47573</v>
      </c>
      <c r="G18" s="259">
        <f t="shared" si="1"/>
        <v>0.04283837435154427</v>
      </c>
      <c r="H18" s="256">
        <v>17666</v>
      </c>
      <c r="I18" s="257">
        <v>16874</v>
      </c>
      <c r="J18" s="258">
        <v>5</v>
      </c>
      <c r="K18" s="275">
        <v>0</v>
      </c>
      <c r="L18" s="276">
        <f t="shared" si="2"/>
        <v>34545</v>
      </c>
      <c r="M18" s="277">
        <f t="shared" si="3"/>
        <v>0.3771312780431322</v>
      </c>
      <c r="N18" s="256">
        <v>70965</v>
      </c>
      <c r="O18" s="257">
        <v>68885</v>
      </c>
      <c r="P18" s="258">
        <v>217</v>
      </c>
      <c r="Q18" s="275">
        <v>188</v>
      </c>
      <c r="R18" s="276">
        <f t="shared" si="4"/>
        <v>140255</v>
      </c>
      <c r="S18" s="259">
        <f t="shared" si="5"/>
        <v>0.04323981534405334</v>
      </c>
      <c r="T18" s="270">
        <v>54929</v>
      </c>
      <c r="U18" s="257">
        <v>52191</v>
      </c>
      <c r="V18" s="258">
        <v>64</v>
      </c>
      <c r="W18" s="275">
        <v>89</v>
      </c>
      <c r="X18" s="276">
        <f t="shared" si="6"/>
        <v>107273</v>
      </c>
      <c r="Y18" s="261">
        <f t="shared" si="7"/>
        <v>0.30745854035964326</v>
      </c>
    </row>
    <row r="19" spans="1:25" ht="19.5" customHeight="1">
      <c r="A19" s="255" t="s">
        <v>359</v>
      </c>
      <c r="B19" s="256">
        <v>22320</v>
      </c>
      <c r="C19" s="257">
        <v>22925</v>
      </c>
      <c r="D19" s="258">
        <v>0</v>
      </c>
      <c r="E19" s="275">
        <v>0</v>
      </c>
      <c r="F19" s="276">
        <f t="shared" si="0"/>
        <v>45245</v>
      </c>
      <c r="G19" s="259">
        <f t="shared" si="1"/>
        <v>0.040742064774885345</v>
      </c>
      <c r="H19" s="256">
        <v>17041</v>
      </c>
      <c r="I19" s="257">
        <v>16028</v>
      </c>
      <c r="J19" s="258">
        <v>2</v>
      </c>
      <c r="K19" s="275"/>
      <c r="L19" s="276">
        <f t="shared" si="2"/>
        <v>33071</v>
      </c>
      <c r="M19" s="277">
        <f t="shared" si="3"/>
        <v>0.36811708143086097</v>
      </c>
      <c r="N19" s="256">
        <v>61059</v>
      </c>
      <c r="O19" s="257">
        <v>63420</v>
      </c>
      <c r="P19" s="258">
        <v>1</v>
      </c>
      <c r="Q19" s="275">
        <v>8</v>
      </c>
      <c r="R19" s="276">
        <f t="shared" si="4"/>
        <v>124488</v>
      </c>
      <c r="S19" s="259">
        <f t="shared" si="5"/>
        <v>0.038378939307336726</v>
      </c>
      <c r="T19" s="270">
        <v>48820</v>
      </c>
      <c r="U19" s="257">
        <v>50081</v>
      </c>
      <c r="V19" s="258">
        <v>15</v>
      </c>
      <c r="W19" s="275">
        <v>12</v>
      </c>
      <c r="X19" s="276">
        <f t="shared" si="6"/>
        <v>98928</v>
      </c>
      <c r="Y19" s="261">
        <f t="shared" si="7"/>
        <v>0.2583697234352256</v>
      </c>
    </row>
    <row r="20" spans="1:25" ht="19.5" customHeight="1">
      <c r="A20" s="255" t="s">
        <v>360</v>
      </c>
      <c r="B20" s="256">
        <v>6229</v>
      </c>
      <c r="C20" s="257">
        <v>7318</v>
      </c>
      <c r="D20" s="258">
        <v>1873</v>
      </c>
      <c r="E20" s="275">
        <v>1863</v>
      </c>
      <c r="F20" s="276">
        <f t="shared" si="0"/>
        <v>17283</v>
      </c>
      <c r="G20" s="259">
        <f t="shared" si="1"/>
        <v>0.01556293746279906</v>
      </c>
      <c r="H20" s="256">
        <v>9974</v>
      </c>
      <c r="I20" s="257">
        <v>9638</v>
      </c>
      <c r="J20" s="258">
        <v>6</v>
      </c>
      <c r="K20" s="275">
        <v>2</v>
      </c>
      <c r="L20" s="276">
        <f t="shared" si="2"/>
        <v>19620</v>
      </c>
      <c r="M20" s="277">
        <f t="shared" si="3"/>
        <v>-0.11911314984709476</v>
      </c>
      <c r="N20" s="256">
        <v>20010</v>
      </c>
      <c r="O20" s="257">
        <v>21913</v>
      </c>
      <c r="P20" s="258">
        <v>7835</v>
      </c>
      <c r="Q20" s="275">
        <v>7608</v>
      </c>
      <c r="R20" s="276">
        <f t="shared" si="4"/>
        <v>57366</v>
      </c>
      <c r="S20" s="259">
        <f t="shared" si="5"/>
        <v>0.01768561011747862</v>
      </c>
      <c r="T20" s="270">
        <v>31028</v>
      </c>
      <c r="U20" s="257">
        <v>31871</v>
      </c>
      <c r="V20" s="258">
        <v>1107</v>
      </c>
      <c r="W20" s="275">
        <v>1305</v>
      </c>
      <c r="X20" s="276">
        <f t="shared" si="6"/>
        <v>65311</v>
      </c>
      <c r="Y20" s="261">
        <f t="shared" si="7"/>
        <v>-0.1216487268607126</v>
      </c>
    </row>
    <row r="21" spans="1:25" ht="19.5" customHeight="1">
      <c r="A21" s="255" t="s">
        <v>361</v>
      </c>
      <c r="B21" s="256">
        <v>2519</v>
      </c>
      <c r="C21" s="257">
        <v>2685</v>
      </c>
      <c r="D21" s="258">
        <v>0</v>
      </c>
      <c r="E21" s="275">
        <v>0</v>
      </c>
      <c r="F21" s="276">
        <f t="shared" si="0"/>
        <v>5204</v>
      </c>
      <c r="G21" s="259">
        <f t="shared" si="1"/>
        <v>0.004686080342325193</v>
      </c>
      <c r="H21" s="256">
        <v>1956</v>
      </c>
      <c r="I21" s="257">
        <v>1567</v>
      </c>
      <c r="J21" s="258"/>
      <c r="K21" s="275"/>
      <c r="L21" s="276">
        <f t="shared" si="2"/>
        <v>3523</v>
      </c>
      <c r="M21" s="277">
        <f t="shared" si="3"/>
        <v>0.4771501561169458</v>
      </c>
      <c r="N21" s="256">
        <v>9462</v>
      </c>
      <c r="O21" s="257">
        <v>9167</v>
      </c>
      <c r="P21" s="258">
        <v>21</v>
      </c>
      <c r="Q21" s="275">
        <v>67</v>
      </c>
      <c r="R21" s="276">
        <f t="shared" si="4"/>
        <v>18717</v>
      </c>
      <c r="S21" s="259">
        <f t="shared" si="5"/>
        <v>0.0057703441859088545</v>
      </c>
      <c r="T21" s="270">
        <v>7246</v>
      </c>
      <c r="U21" s="257">
        <v>6291</v>
      </c>
      <c r="V21" s="258">
        <v>1</v>
      </c>
      <c r="W21" s="275">
        <v>0</v>
      </c>
      <c r="X21" s="276">
        <f t="shared" si="6"/>
        <v>13538</v>
      </c>
      <c r="Y21" s="261">
        <f t="shared" si="7"/>
        <v>0.3825528143004875</v>
      </c>
    </row>
    <row r="22" spans="1:25" ht="19.5" customHeight="1">
      <c r="A22" s="255" t="s">
        <v>362</v>
      </c>
      <c r="B22" s="256">
        <v>2552</v>
      </c>
      <c r="C22" s="257">
        <v>2437</v>
      </c>
      <c r="D22" s="258">
        <v>0</v>
      </c>
      <c r="E22" s="275">
        <v>0</v>
      </c>
      <c r="F22" s="276">
        <f t="shared" si="0"/>
        <v>4989</v>
      </c>
      <c r="G22" s="259">
        <f t="shared" si="1"/>
        <v>0.004492477868535816</v>
      </c>
      <c r="H22" s="256">
        <v>544</v>
      </c>
      <c r="I22" s="257">
        <v>497</v>
      </c>
      <c r="J22" s="258"/>
      <c r="K22" s="275"/>
      <c r="L22" s="276">
        <f t="shared" si="2"/>
        <v>1041</v>
      </c>
      <c r="M22" s="277">
        <f t="shared" si="3"/>
        <v>3.792507204610951</v>
      </c>
      <c r="N22" s="256">
        <v>7257</v>
      </c>
      <c r="O22" s="257">
        <v>7629</v>
      </c>
      <c r="P22" s="258">
        <v>11</v>
      </c>
      <c r="Q22" s="275">
        <v>0</v>
      </c>
      <c r="R22" s="276">
        <f t="shared" si="4"/>
        <v>14897</v>
      </c>
      <c r="S22" s="259">
        <f t="shared" si="5"/>
        <v>0.0045926600062768715</v>
      </c>
      <c r="T22" s="270">
        <v>1794</v>
      </c>
      <c r="U22" s="257">
        <v>1899</v>
      </c>
      <c r="V22" s="258"/>
      <c r="W22" s="275"/>
      <c r="X22" s="276">
        <f t="shared" si="6"/>
        <v>3693</v>
      </c>
      <c r="Y22" s="261">
        <f t="shared" si="7"/>
        <v>3.0338478202003794</v>
      </c>
    </row>
    <row r="23" spans="1:25" ht="19.5" customHeight="1">
      <c r="A23" s="255" t="s">
        <v>363</v>
      </c>
      <c r="B23" s="256">
        <v>1200</v>
      </c>
      <c r="C23" s="257">
        <v>1147</v>
      </c>
      <c r="D23" s="258">
        <v>0</v>
      </c>
      <c r="E23" s="275">
        <v>0</v>
      </c>
      <c r="F23" s="276">
        <f t="shared" si="0"/>
        <v>2347</v>
      </c>
      <c r="G23" s="259">
        <f t="shared" si="1"/>
        <v>0.0021134186324821727</v>
      </c>
      <c r="H23" s="256">
        <v>543</v>
      </c>
      <c r="I23" s="257">
        <v>703</v>
      </c>
      <c r="J23" s="258"/>
      <c r="K23" s="275">
        <v>0</v>
      </c>
      <c r="L23" s="276">
        <f t="shared" si="2"/>
        <v>1246</v>
      </c>
      <c r="M23" s="277">
        <f t="shared" si="3"/>
        <v>0.8836276083467094</v>
      </c>
      <c r="N23" s="256">
        <v>3027</v>
      </c>
      <c r="O23" s="257">
        <v>3452</v>
      </c>
      <c r="P23" s="258">
        <v>9</v>
      </c>
      <c r="Q23" s="275">
        <v>0</v>
      </c>
      <c r="R23" s="276">
        <f t="shared" si="4"/>
        <v>6488</v>
      </c>
      <c r="S23" s="259">
        <f t="shared" si="5"/>
        <v>0.0020002133396472004</v>
      </c>
      <c r="T23" s="270">
        <v>1727</v>
      </c>
      <c r="U23" s="257">
        <v>2318</v>
      </c>
      <c r="V23" s="258"/>
      <c r="W23" s="275">
        <v>0</v>
      </c>
      <c r="X23" s="276">
        <f t="shared" si="6"/>
        <v>4045</v>
      </c>
      <c r="Y23" s="261">
        <f t="shared" si="7"/>
        <v>0.603955500618047</v>
      </c>
    </row>
    <row r="24" spans="1:25" ht="19.5" customHeight="1" thickBot="1">
      <c r="A24" s="262" t="s">
        <v>48</v>
      </c>
      <c r="B24" s="263">
        <v>8</v>
      </c>
      <c r="C24" s="264">
        <v>6</v>
      </c>
      <c r="D24" s="265">
        <v>0</v>
      </c>
      <c r="E24" s="278">
        <v>0</v>
      </c>
      <c r="F24" s="279">
        <f t="shared" si="0"/>
        <v>14</v>
      </c>
      <c r="G24" s="266">
        <f t="shared" si="1"/>
        <v>1.2606672711866392E-05</v>
      </c>
      <c r="H24" s="263">
        <v>11</v>
      </c>
      <c r="I24" s="264">
        <v>12</v>
      </c>
      <c r="J24" s="265"/>
      <c r="K24" s="278"/>
      <c r="L24" s="279">
        <f t="shared" si="2"/>
        <v>23</v>
      </c>
      <c r="M24" s="280">
        <f t="shared" si="3"/>
        <v>-0.3913043478260869</v>
      </c>
      <c r="N24" s="263">
        <v>16</v>
      </c>
      <c r="O24" s="264">
        <v>19</v>
      </c>
      <c r="P24" s="265">
        <v>7</v>
      </c>
      <c r="Q24" s="278">
        <v>7</v>
      </c>
      <c r="R24" s="279">
        <f t="shared" si="4"/>
        <v>49</v>
      </c>
      <c r="S24" s="266">
        <f t="shared" si="5"/>
        <v>1.5106420105227006E-05</v>
      </c>
      <c r="T24" s="271">
        <v>62</v>
      </c>
      <c r="U24" s="264">
        <v>16</v>
      </c>
      <c r="V24" s="265"/>
      <c r="W24" s="278">
        <v>0</v>
      </c>
      <c r="X24" s="279">
        <f t="shared" si="6"/>
        <v>78</v>
      </c>
      <c r="Y24" s="268">
        <f t="shared" si="7"/>
        <v>-0.3717948717948718</v>
      </c>
    </row>
    <row r="25" spans="1:25" s="119" customFormat="1" ht="19.5" customHeight="1">
      <c r="A25" s="128" t="s">
        <v>51</v>
      </c>
      <c r="B25" s="125">
        <f>SUM(B26:B43)</f>
        <v>81008</v>
      </c>
      <c r="C25" s="124">
        <f>SUM(C26:C43)</f>
        <v>68131</v>
      </c>
      <c r="D25" s="123">
        <f>SUM(D26:D43)</f>
        <v>55</v>
      </c>
      <c r="E25" s="122">
        <f>SUM(E26:E43)</f>
        <v>0</v>
      </c>
      <c r="F25" s="121">
        <f t="shared" si="0"/>
        <v>149194</v>
      </c>
      <c r="G25" s="126">
        <f t="shared" si="1"/>
        <v>0.134345709183871</v>
      </c>
      <c r="H25" s="125">
        <f>SUM(H26:H43)</f>
        <v>67535</v>
      </c>
      <c r="I25" s="124">
        <f>SUM(I26:I43)</f>
        <v>53959</v>
      </c>
      <c r="J25" s="123">
        <f>SUM(J26:J43)</f>
        <v>27</v>
      </c>
      <c r="K25" s="122">
        <f>SUM(K26:K43)</f>
        <v>0</v>
      </c>
      <c r="L25" s="121">
        <f t="shared" si="2"/>
        <v>121521</v>
      </c>
      <c r="M25" s="127">
        <f t="shared" si="3"/>
        <v>0.2277219575217453</v>
      </c>
      <c r="N25" s="125">
        <f>SUM(N26:N43)</f>
        <v>223642</v>
      </c>
      <c r="O25" s="124">
        <f>SUM(O26:O43)</f>
        <v>208568</v>
      </c>
      <c r="P25" s="123">
        <f>SUM(P26:P43)</f>
        <v>322</v>
      </c>
      <c r="Q25" s="122">
        <f>SUM(Q26:Q43)</f>
        <v>71</v>
      </c>
      <c r="R25" s="121">
        <f t="shared" si="4"/>
        <v>432603</v>
      </c>
      <c r="S25" s="126">
        <f t="shared" si="5"/>
        <v>0.13336903381186774</v>
      </c>
      <c r="T25" s="125">
        <f>SUM(T26:T43)</f>
        <v>207020</v>
      </c>
      <c r="U25" s="124">
        <f>SUM(U26:U43)</f>
        <v>180952</v>
      </c>
      <c r="V25" s="123">
        <f>SUM(V26:V43)</f>
        <v>67</v>
      </c>
      <c r="W25" s="122">
        <f>SUM(W26:W43)</f>
        <v>0</v>
      </c>
      <c r="X25" s="121">
        <f t="shared" si="6"/>
        <v>388039</v>
      </c>
      <c r="Y25" s="120">
        <f t="shared" si="7"/>
        <v>0.11484412649244025</v>
      </c>
    </row>
    <row r="26" spans="1:25" ht="19.5" customHeight="1">
      <c r="A26" s="248" t="s">
        <v>364</v>
      </c>
      <c r="B26" s="249">
        <v>51440</v>
      </c>
      <c r="C26" s="250">
        <v>40185</v>
      </c>
      <c r="D26" s="251">
        <v>52</v>
      </c>
      <c r="E26" s="272">
        <v>0</v>
      </c>
      <c r="F26" s="273">
        <f t="shared" si="0"/>
        <v>91677</v>
      </c>
      <c r="G26" s="252">
        <f t="shared" si="1"/>
        <v>0.0825529953004125</v>
      </c>
      <c r="H26" s="249">
        <v>38674</v>
      </c>
      <c r="I26" s="250">
        <v>30434</v>
      </c>
      <c r="J26" s="251">
        <v>25</v>
      </c>
      <c r="K26" s="272">
        <v>0</v>
      </c>
      <c r="L26" s="273">
        <f t="shared" si="2"/>
        <v>69133</v>
      </c>
      <c r="M26" s="274">
        <f t="shared" si="3"/>
        <v>0.3260960756802107</v>
      </c>
      <c r="N26" s="249">
        <v>139911</v>
      </c>
      <c r="O26" s="250">
        <v>125347</v>
      </c>
      <c r="P26" s="251">
        <v>285</v>
      </c>
      <c r="Q26" s="272">
        <v>3</v>
      </c>
      <c r="R26" s="273">
        <f t="shared" si="4"/>
        <v>265546</v>
      </c>
      <c r="S26" s="252">
        <f t="shared" si="5"/>
        <v>0.08186631496454308</v>
      </c>
      <c r="T26" s="249">
        <v>123240</v>
      </c>
      <c r="U26" s="250">
        <v>104743</v>
      </c>
      <c r="V26" s="251">
        <v>61</v>
      </c>
      <c r="W26" s="272">
        <v>0</v>
      </c>
      <c r="X26" s="273">
        <f t="shared" si="6"/>
        <v>228044</v>
      </c>
      <c r="Y26" s="254">
        <f t="shared" si="7"/>
        <v>0.1644507200364842</v>
      </c>
    </row>
    <row r="27" spans="1:25" ht="19.5" customHeight="1">
      <c r="A27" s="404" t="s">
        <v>365</v>
      </c>
      <c r="B27" s="405">
        <v>6215</v>
      </c>
      <c r="C27" s="406">
        <v>7193</v>
      </c>
      <c r="D27" s="407">
        <v>3</v>
      </c>
      <c r="E27" s="408">
        <v>0</v>
      </c>
      <c r="F27" s="409">
        <f t="shared" si="0"/>
        <v>13411</v>
      </c>
      <c r="G27" s="410">
        <f t="shared" si="1"/>
        <v>0.012076291981345726</v>
      </c>
      <c r="H27" s="405">
        <v>5181</v>
      </c>
      <c r="I27" s="406">
        <v>5271</v>
      </c>
      <c r="J27" s="407">
        <v>2</v>
      </c>
      <c r="K27" s="408">
        <v>0</v>
      </c>
      <c r="L27" s="409">
        <f t="shared" si="2"/>
        <v>10454</v>
      </c>
      <c r="M27" s="411">
        <f t="shared" si="3"/>
        <v>0.28285823608188254</v>
      </c>
      <c r="N27" s="405">
        <v>19719</v>
      </c>
      <c r="O27" s="406">
        <v>20294</v>
      </c>
      <c r="P27" s="407">
        <v>37</v>
      </c>
      <c r="Q27" s="408">
        <v>0</v>
      </c>
      <c r="R27" s="409">
        <f t="shared" si="4"/>
        <v>40050</v>
      </c>
      <c r="S27" s="410">
        <f t="shared" si="5"/>
        <v>0.012347186228864115</v>
      </c>
      <c r="T27" s="405">
        <v>19249</v>
      </c>
      <c r="U27" s="406">
        <v>17105</v>
      </c>
      <c r="V27" s="407">
        <v>6</v>
      </c>
      <c r="W27" s="408">
        <v>0</v>
      </c>
      <c r="X27" s="409">
        <f t="shared" si="6"/>
        <v>36360</v>
      </c>
      <c r="Y27" s="412">
        <f t="shared" si="7"/>
        <v>0.10148514851485158</v>
      </c>
    </row>
    <row r="28" spans="1:25" ht="19.5" customHeight="1">
      <c r="A28" s="404" t="s">
        <v>366</v>
      </c>
      <c r="B28" s="405">
        <v>6302</v>
      </c>
      <c r="C28" s="406">
        <v>4717</v>
      </c>
      <c r="D28" s="407">
        <v>0</v>
      </c>
      <c r="E28" s="408">
        <v>0</v>
      </c>
      <c r="F28" s="409">
        <f aca="true" t="shared" si="8" ref="F28:F37">SUM(B28:E28)</f>
        <v>11019</v>
      </c>
      <c r="G28" s="410">
        <f aca="true" t="shared" si="9" ref="G28:G37">F28/$F$9</f>
        <v>0.009922351900861126</v>
      </c>
      <c r="H28" s="405">
        <v>5783</v>
      </c>
      <c r="I28" s="406">
        <v>4211</v>
      </c>
      <c r="J28" s="407"/>
      <c r="K28" s="408"/>
      <c r="L28" s="409">
        <f aca="true" t="shared" si="10" ref="L28:L37">SUM(H28:K28)</f>
        <v>9994</v>
      </c>
      <c r="M28" s="411">
        <f aca="true" t="shared" si="11" ref="M28:M37">IF(ISERROR(F28/L28-1),"         /0",(F28/L28-1))</f>
        <v>0.1025615369221533</v>
      </c>
      <c r="N28" s="405">
        <v>15816</v>
      </c>
      <c r="O28" s="406">
        <v>15755</v>
      </c>
      <c r="P28" s="407"/>
      <c r="Q28" s="408"/>
      <c r="R28" s="409">
        <f aca="true" t="shared" si="12" ref="R28:R37">SUM(N28:Q28)</f>
        <v>31571</v>
      </c>
      <c r="S28" s="410">
        <f aca="true" t="shared" si="13" ref="S28:S37">R28/$R$9</f>
        <v>0.00973315896208412</v>
      </c>
      <c r="T28" s="405">
        <v>15533</v>
      </c>
      <c r="U28" s="406">
        <v>14022</v>
      </c>
      <c r="V28" s="407"/>
      <c r="W28" s="408"/>
      <c r="X28" s="409">
        <f aca="true" t="shared" si="14" ref="X28:X37">SUM(T28:W28)</f>
        <v>29555</v>
      </c>
      <c r="Y28" s="412">
        <f aca="true" t="shared" si="15" ref="Y28:Y37">IF(ISERROR(R28/X28-1),"         /0",IF(R28/X28&gt;5,"  *  ",(R28/X28-1)))</f>
        <v>0.06821180849264086</v>
      </c>
    </row>
    <row r="29" spans="1:25" ht="19.5" customHeight="1">
      <c r="A29" s="404" t="s">
        <v>367</v>
      </c>
      <c r="B29" s="405">
        <v>4844</v>
      </c>
      <c r="C29" s="406">
        <v>5042</v>
      </c>
      <c r="D29" s="407">
        <v>0</v>
      </c>
      <c r="E29" s="408">
        <v>0</v>
      </c>
      <c r="F29" s="409">
        <f t="shared" si="8"/>
        <v>9886</v>
      </c>
      <c r="G29" s="410">
        <f t="shared" si="9"/>
        <v>0.008902111887822224</v>
      </c>
      <c r="H29" s="405">
        <v>5611</v>
      </c>
      <c r="I29" s="406">
        <v>4569</v>
      </c>
      <c r="J29" s="407"/>
      <c r="K29" s="408"/>
      <c r="L29" s="409">
        <f t="shared" si="10"/>
        <v>10180</v>
      </c>
      <c r="M29" s="411">
        <f t="shared" si="11"/>
        <v>-0.028880157170923404</v>
      </c>
      <c r="N29" s="405">
        <v>12645</v>
      </c>
      <c r="O29" s="406">
        <v>13973</v>
      </c>
      <c r="P29" s="407"/>
      <c r="Q29" s="408">
        <v>0</v>
      </c>
      <c r="R29" s="409">
        <f t="shared" si="12"/>
        <v>26618</v>
      </c>
      <c r="S29" s="410">
        <f t="shared" si="13"/>
        <v>0.008206177354304744</v>
      </c>
      <c r="T29" s="405">
        <v>13412</v>
      </c>
      <c r="U29" s="406">
        <v>13656</v>
      </c>
      <c r="V29" s="407"/>
      <c r="W29" s="408"/>
      <c r="X29" s="409">
        <f t="shared" si="14"/>
        <v>27068</v>
      </c>
      <c r="Y29" s="412">
        <f t="shared" si="15"/>
        <v>-0.016624796808038966</v>
      </c>
    </row>
    <row r="30" spans="1:25" ht="19.5" customHeight="1">
      <c r="A30" s="404" t="s">
        <v>368</v>
      </c>
      <c r="B30" s="405">
        <v>2958</v>
      </c>
      <c r="C30" s="406">
        <v>2548</v>
      </c>
      <c r="D30" s="407">
        <v>0</v>
      </c>
      <c r="E30" s="408">
        <v>0</v>
      </c>
      <c r="F30" s="409">
        <f t="shared" si="8"/>
        <v>5506</v>
      </c>
      <c r="G30" s="410">
        <f t="shared" si="9"/>
        <v>0.004958024282252596</v>
      </c>
      <c r="H30" s="405">
        <v>3273</v>
      </c>
      <c r="I30" s="406">
        <v>1929</v>
      </c>
      <c r="J30" s="407">
        <v>0</v>
      </c>
      <c r="K30" s="408"/>
      <c r="L30" s="409">
        <f t="shared" si="10"/>
        <v>5202</v>
      </c>
      <c r="M30" s="411">
        <f t="shared" si="11"/>
        <v>0.05843906189926962</v>
      </c>
      <c r="N30" s="405">
        <v>8368</v>
      </c>
      <c r="O30" s="406">
        <v>7934</v>
      </c>
      <c r="P30" s="407">
        <v>0</v>
      </c>
      <c r="Q30" s="408"/>
      <c r="R30" s="409">
        <f t="shared" si="12"/>
        <v>16302</v>
      </c>
      <c r="S30" s="410">
        <f t="shared" si="13"/>
        <v>0.005025813480722666</v>
      </c>
      <c r="T30" s="405">
        <v>9349</v>
      </c>
      <c r="U30" s="406">
        <v>7086</v>
      </c>
      <c r="V30" s="407">
        <v>0</v>
      </c>
      <c r="W30" s="408">
        <v>0</v>
      </c>
      <c r="X30" s="409">
        <f t="shared" si="14"/>
        <v>16435</v>
      </c>
      <c r="Y30" s="412">
        <f t="shared" si="15"/>
        <v>-0.008092485549133</v>
      </c>
    </row>
    <row r="31" spans="1:25" ht="19.5" customHeight="1">
      <c r="A31" s="404" t="s">
        <v>369</v>
      </c>
      <c r="B31" s="405">
        <v>2759</v>
      </c>
      <c r="C31" s="406">
        <v>2239</v>
      </c>
      <c r="D31" s="407">
        <v>0</v>
      </c>
      <c r="E31" s="408">
        <v>0</v>
      </c>
      <c r="F31" s="409">
        <f t="shared" si="8"/>
        <v>4998</v>
      </c>
      <c r="G31" s="410">
        <f t="shared" si="9"/>
        <v>0.004500582158136301</v>
      </c>
      <c r="H31" s="405">
        <v>3106</v>
      </c>
      <c r="I31" s="406">
        <v>2317</v>
      </c>
      <c r="J31" s="407"/>
      <c r="K31" s="408">
        <v>0</v>
      </c>
      <c r="L31" s="409">
        <f t="shared" si="10"/>
        <v>5423</v>
      </c>
      <c r="M31" s="411">
        <f t="shared" si="11"/>
        <v>-0.07836990595611282</v>
      </c>
      <c r="N31" s="405">
        <v>9065</v>
      </c>
      <c r="O31" s="406">
        <v>7628</v>
      </c>
      <c r="P31" s="407"/>
      <c r="Q31" s="408"/>
      <c r="R31" s="409">
        <f t="shared" si="12"/>
        <v>16693</v>
      </c>
      <c r="S31" s="410">
        <f t="shared" si="13"/>
        <v>0.005146356547276621</v>
      </c>
      <c r="T31" s="405">
        <v>9237</v>
      </c>
      <c r="U31" s="406">
        <v>7981</v>
      </c>
      <c r="V31" s="407"/>
      <c r="W31" s="408">
        <v>0</v>
      </c>
      <c r="X31" s="409">
        <f t="shared" si="14"/>
        <v>17218</v>
      </c>
      <c r="Y31" s="412">
        <f t="shared" si="15"/>
        <v>-0.030491346265536068</v>
      </c>
    </row>
    <row r="32" spans="1:25" ht="19.5" customHeight="1">
      <c r="A32" s="404" t="s">
        <v>370</v>
      </c>
      <c r="B32" s="405">
        <v>1028</v>
      </c>
      <c r="C32" s="406">
        <v>1196</v>
      </c>
      <c r="D32" s="407">
        <v>0</v>
      </c>
      <c r="E32" s="408">
        <v>0</v>
      </c>
      <c r="F32" s="409">
        <f t="shared" si="8"/>
        <v>2224</v>
      </c>
      <c r="G32" s="410">
        <f t="shared" si="9"/>
        <v>0.0020026600079422036</v>
      </c>
      <c r="H32" s="405">
        <v>598</v>
      </c>
      <c r="I32" s="406">
        <v>677</v>
      </c>
      <c r="J32" s="407"/>
      <c r="K32" s="408"/>
      <c r="L32" s="409">
        <f t="shared" si="10"/>
        <v>1275</v>
      </c>
      <c r="M32" s="411">
        <f t="shared" si="11"/>
        <v>0.7443137254901961</v>
      </c>
      <c r="N32" s="405">
        <v>1971</v>
      </c>
      <c r="O32" s="406">
        <v>2361</v>
      </c>
      <c r="P32" s="407"/>
      <c r="Q32" s="408"/>
      <c r="R32" s="409">
        <f t="shared" si="12"/>
        <v>4332</v>
      </c>
      <c r="S32" s="410">
        <f t="shared" si="13"/>
        <v>0.0013355308550172121</v>
      </c>
      <c r="T32" s="405">
        <v>1788</v>
      </c>
      <c r="U32" s="406">
        <v>1945</v>
      </c>
      <c r="V32" s="407"/>
      <c r="W32" s="408"/>
      <c r="X32" s="409">
        <f t="shared" si="14"/>
        <v>3733</v>
      </c>
      <c r="Y32" s="412">
        <f t="shared" si="15"/>
        <v>0.16046075542459137</v>
      </c>
    </row>
    <row r="33" spans="1:25" ht="19.5" customHeight="1">
      <c r="A33" s="404" t="s">
        <v>371</v>
      </c>
      <c r="B33" s="405">
        <v>1212</v>
      </c>
      <c r="C33" s="406">
        <v>974</v>
      </c>
      <c r="D33" s="407">
        <v>0</v>
      </c>
      <c r="E33" s="408">
        <v>0</v>
      </c>
      <c r="F33" s="409">
        <f t="shared" si="8"/>
        <v>2186</v>
      </c>
      <c r="G33" s="410">
        <f t="shared" si="9"/>
        <v>0.001968441896295709</v>
      </c>
      <c r="H33" s="405">
        <v>847</v>
      </c>
      <c r="I33" s="406">
        <v>820</v>
      </c>
      <c r="J33" s="407"/>
      <c r="K33" s="408"/>
      <c r="L33" s="409">
        <f t="shared" si="10"/>
        <v>1667</v>
      </c>
      <c r="M33" s="411">
        <f t="shared" si="11"/>
        <v>0.3113377324535094</v>
      </c>
      <c r="N33" s="405">
        <v>3866</v>
      </c>
      <c r="O33" s="406">
        <v>3191</v>
      </c>
      <c r="P33" s="407"/>
      <c r="Q33" s="408"/>
      <c r="R33" s="409">
        <f t="shared" si="12"/>
        <v>7057</v>
      </c>
      <c r="S33" s="410">
        <f t="shared" si="13"/>
        <v>0.0021756327894405505</v>
      </c>
      <c r="T33" s="405">
        <v>3060</v>
      </c>
      <c r="U33" s="406">
        <v>2899</v>
      </c>
      <c r="V33" s="407"/>
      <c r="W33" s="408"/>
      <c r="X33" s="409">
        <f t="shared" si="14"/>
        <v>5959</v>
      </c>
      <c r="Y33" s="412">
        <f t="shared" si="15"/>
        <v>0.18425910387648936</v>
      </c>
    </row>
    <row r="34" spans="1:25" ht="19.5" customHeight="1">
      <c r="A34" s="404" t="s">
        <v>372</v>
      </c>
      <c r="B34" s="405">
        <v>946</v>
      </c>
      <c r="C34" s="406">
        <v>937</v>
      </c>
      <c r="D34" s="407">
        <v>0</v>
      </c>
      <c r="E34" s="408">
        <v>0</v>
      </c>
      <c r="F34" s="409">
        <f t="shared" si="8"/>
        <v>1883</v>
      </c>
      <c r="G34" s="410">
        <f t="shared" si="9"/>
        <v>0.0016955974797460297</v>
      </c>
      <c r="H34" s="405">
        <v>1214</v>
      </c>
      <c r="I34" s="406">
        <v>1036</v>
      </c>
      <c r="J34" s="407"/>
      <c r="K34" s="408"/>
      <c r="L34" s="409">
        <f t="shared" si="10"/>
        <v>2250</v>
      </c>
      <c r="M34" s="411">
        <f t="shared" si="11"/>
        <v>-0.1631111111111111</v>
      </c>
      <c r="N34" s="405">
        <v>2711</v>
      </c>
      <c r="O34" s="406">
        <v>2738</v>
      </c>
      <c r="P34" s="407"/>
      <c r="Q34" s="408"/>
      <c r="R34" s="409">
        <f t="shared" si="12"/>
        <v>5449</v>
      </c>
      <c r="S34" s="410">
        <f t="shared" si="13"/>
        <v>0.0016798955745588155</v>
      </c>
      <c r="T34" s="405">
        <v>3279</v>
      </c>
      <c r="U34" s="406">
        <v>2996</v>
      </c>
      <c r="V34" s="407"/>
      <c r="W34" s="408"/>
      <c r="X34" s="409">
        <f t="shared" si="14"/>
        <v>6275</v>
      </c>
      <c r="Y34" s="412">
        <f t="shared" si="15"/>
        <v>-0.13163346613545812</v>
      </c>
    </row>
    <row r="35" spans="1:25" ht="19.5" customHeight="1">
      <c r="A35" s="404" t="s">
        <v>373</v>
      </c>
      <c r="B35" s="405">
        <v>823</v>
      </c>
      <c r="C35" s="406">
        <v>465</v>
      </c>
      <c r="D35" s="407">
        <v>0</v>
      </c>
      <c r="E35" s="408">
        <v>0</v>
      </c>
      <c r="F35" s="409">
        <f t="shared" si="8"/>
        <v>1288</v>
      </c>
      <c r="G35" s="410">
        <f t="shared" si="9"/>
        <v>0.001159813889491708</v>
      </c>
      <c r="H35" s="405">
        <v>909</v>
      </c>
      <c r="I35" s="406">
        <v>637</v>
      </c>
      <c r="J35" s="407"/>
      <c r="K35" s="408"/>
      <c r="L35" s="409">
        <f t="shared" si="10"/>
        <v>1546</v>
      </c>
      <c r="M35" s="411">
        <f t="shared" si="11"/>
        <v>-0.16688227684346701</v>
      </c>
      <c r="N35" s="405">
        <v>2133</v>
      </c>
      <c r="O35" s="406">
        <v>1684</v>
      </c>
      <c r="P35" s="407"/>
      <c r="Q35" s="408"/>
      <c r="R35" s="409">
        <f t="shared" si="12"/>
        <v>3817</v>
      </c>
      <c r="S35" s="410">
        <f t="shared" si="13"/>
        <v>0.0011767592967683977</v>
      </c>
      <c r="T35" s="405">
        <v>2299</v>
      </c>
      <c r="U35" s="406">
        <v>2059</v>
      </c>
      <c r="V35" s="407"/>
      <c r="W35" s="408"/>
      <c r="X35" s="409">
        <f t="shared" si="14"/>
        <v>4358</v>
      </c>
      <c r="Y35" s="412">
        <f t="shared" si="15"/>
        <v>-0.12413951353832031</v>
      </c>
    </row>
    <row r="36" spans="1:25" ht="19.5" customHeight="1">
      <c r="A36" s="404" t="s">
        <v>374</v>
      </c>
      <c r="B36" s="405">
        <v>686</v>
      </c>
      <c r="C36" s="406">
        <v>502</v>
      </c>
      <c r="D36" s="407">
        <v>0</v>
      </c>
      <c r="E36" s="408">
        <v>0</v>
      </c>
      <c r="F36" s="409">
        <f t="shared" si="8"/>
        <v>1188</v>
      </c>
      <c r="G36" s="410">
        <f t="shared" si="9"/>
        <v>0.0010697662272640908</v>
      </c>
      <c r="H36" s="405">
        <v>449</v>
      </c>
      <c r="I36" s="406">
        <v>379</v>
      </c>
      <c r="J36" s="407"/>
      <c r="K36" s="408"/>
      <c r="L36" s="409">
        <f t="shared" si="10"/>
        <v>828</v>
      </c>
      <c r="M36" s="411">
        <f t="shared" si="11"/>
        <v>0.4347826086956521</v>
      </c>
      <c r="N36" s="405">
        <v>1571</v>
      </c>
      <c r="O36" s="406">
        <v>1363</v>
      </c>
      <c r="P36" s="407"/>
      <c r="Q36" s="408">
        <v>68</v>
      </c>
      <c r="R36" s="409">
        <f t="shared" si="12"/>
        <v>3002</v>
      </c>
      <c r="S36" s="410">
        <f t="shared" si="13"/>
        <v>0.0009254994521610504</v>
      </c>
      <c r="T36" s="405">
        <v>1001</v>
      </c>
      <c r="U36" s="406">
        <v>1211</v>
      </c>
      <c r="V36" s="407"/>
      <c r="W36" s="408"/>
      <c r="X36" s="409">
        <f t="shared" si="14"/>
        <v>2212</v>
      </c>
      <c r="Y36" s="412">
        <f t="shared" si="15"/>
        <v>0.3571428571428572</v>
      </c>
    </row>
    <row r="37" spans="1:25" ht="19.5" customHeight="1">
      <c r="A37" s="404" t="s">
        <v>375</v>
      </c>
      <c r="B37" s="405">
        <v>351</v>
      </c>
      <c r="C37" s="406">
        <v>321</v>
      </c>
      <c r="D37" s="407">
        <v>0</v>
      </c>
      <c r="E37" s="408">
        <v>0</v>
      </c>
      <c r="F37" s="409">
        <f t="shared" si="8"/>
        <v>672</v>
      </c>
      <c r="G37" s="410">
        <f t="shared" si="9"/>
        <v>0.0006051202901695867</v>
      </c>
      <c r="H37" s="405">
        <v>355</v>
      </c>
      <c r="I37" s="406">
        <v>239</v>
      </c>
      <c r="J37" s="407"/>
      <c r="K37" s="408"/>
      <c r="L37" s="409">
        <f t="shared" si="10"/>
        <v>594</v>
      </c>
      <c r="M37" s="411">
        <f t="shared" si="11"/>
        <v>0.13131313131313127</v>
      </c>
      <c r="N37" s="405">
        <v>1136</v>
      </c>
      <c r="O37" s="406">
        <v>1074</v>
      </c>
      <c r="P37" s="407"/>
      <c r="Q37" s="408"/>
      <c r="R37" s="409">
        <f t="shared" si="12"/>
        <v>2210</v>
      </c>
      <c r="S37" s="410">
        <f t="shared" si="13"/>
        <v>0.0006813303761745242</v>
      </c>
      <c r="T37" s="405">
        <v>963</v>
      </c>
      <c r="U37" s="406">
        <v>863</v>
      </c>
      <c r="V37" s="407"/>
      <c r="W37" s="408"/>
      <c r="X37" s="409">
        <f t="shared" si="14"/>
        <v>1826</v>
      </c>
      <c r="Y37" s="412">
        <f t="shared" si="15"/>
        <v>0.21029572836801758</v>
      </c>
    </row>
    <row r="38" spans="1:25" ht="19.5" customHeight="1">
      <c r="A38" s="404" t="s">
        <v>376</v>
      </c>
      <c r="B38" s="405">
        <v>317</v>
      </c>
      <c r="C38" s="406">
        <v>302</v>
      </c>
      <c r="D38" s="407">
        <v>0</v>
      </c>
      <c r="E38" s="408">
        <v>0</v>
      </c>
      <c r="F38" s="409">
        <f aca="true" t="shared" si="16" ref="F38:F58">SUM(B38:E38)</f>
        <v>619</v>
      </c>
      <c r="G38" s="410">
        <f aca="true" t="shared" si="17" ref="G38:G58">F38/$F$9</f>
        <v>0.0005573950291889497</v>
      </c>
      <c r="H38" s="405">
        <v>335</v>
      </c>
      <c r="I38" s="406">
        <v>351</v>
      </c>
      <c r="J38" s="407"/>
      <c r="K38" s="408"/>
      <c r="L38" s="409">
        <f aca="true" t="shared" si="18" ref="L38:L58">SUM(H38:K38)</f>
        <v>686</v>
      </c>
      <c r="M38" s="411">
        <f aca="true" t="shared" si="19" ref="M38:M58">IF(ISERROR(F38/L38-1),"         /0",(F38/L38-1))</f>
        <v>-0.09766763848396498</v>
      </c>
      <c r="N38" s="405">
        <v>941</v>
      </c>
      <c r="O38" s="406">
        <v>1011</v>
      </c>
      <c r="P38" s="407"/>
      <c r="Q38" s="408"/>
      <c r="R38" s="409">
        <f aca="true" t="shared" si="20" ref="R38:R58">SUM(N38:Q38)</f>
        <v>1952</v>
      </c>
      <c r="S38" s="410">
        <f aca="true" t="shared" si="21" ref="S38:S58">R38/$R$9</f>
        <v>0.000601790449906186</v>
      </c>
      <c r="T38" s="405">
        <v>1051</v>
      </c>
      <c r="U38" s="406">
        <v>1021</v>
      </c>
      <c r="V38" s="407"/>
      <c r="W38" s="408"/>
      <c r="X38" s="409">
        <f aca="true" t="shared" si="22" ref="X38:X58">SUM(T38:W38)</f>
        <v>2072</v>
      </c>
      <c r="Y38" s="412">
        <f aca="true" t="shared" si="23" ref="Y38:Y58">IF(ISERROR(R38/X38-1),"         /0",IF(R38/X38&gt;5,"  *  ",(R38/X38-1)))</f>
        <v>-0.05791505791505791</v>
      </c>
    </row>
    <row r="39" spans="1:25" ht="19.5" customHeight="1">
      <c r="A39" s="404" t="s">
        <v>377</v>
      </c>
      <c r="B39" s="405">
        <v>202</v>
      </c>
      <c r="C39" s="406">
        <v>297</v>
      </c>
      <c r="D39" s="407">
        <v>0</v>
      </c>
      <c r="E39" s="408">
        <v>0</v>
      </c>
      <c r="F39" s="409">
        <f t="shared" si="16"/>
        <v>499</v>
      </c>
      <c r="G39" s="410">
        <f t="shared" si="17"/>
        <v>0.0004493378345158092</v>
      </c>
      <c r="H39" s="405">
        <v>198</v>
      </c>
      <c r="I39" s="406">
        <v>206</v>
      </c>
      <c r="J39" s="407"/>
      <c r="K39" s="408"/>
      <c r="L39" s="409">
        <f t="shared" si="18"/>
        <v>404</v>
      </c>
      <c r="M39" s="411">
        <f t="shared" si="19"/>
        <v>0.23514851485148514</v>
      </c>
      <c r="N39" s="405">
        <v>587</v>
      </c>
      <c r="O39" s="406">
        <v>674</v>
      </c>
      <c r="P39" s="407"/>
      <c r="Q39" s="408"/>
      <c r="R39" s="409">
        <f t="shared" si="20"/>
        <v>1261</v>
      </c>
      <c r="S39" s="410">
        <f t="shared" si="21"/>
        <v>0.00038875909699369907</v>
      </c>
      <c r="T39" s="405">
        <v>551</v>
      </c>
      <c r="U39" s="406">
        <v>564</v>
      </c>
      <c r="V39" s="407"/>
      <c r="W39" s="408"/>
      <c r="X39" s="409">
        <f t="shared" si="22"/>
        <v>1115</v>
      </c>
      <c r="Y39" s="412">
        <f t="shared" si="23"/>
        <v>0.13094170403587446</v>
      </c>
    </row>
    <row r="40" spans="1:25" ht="19.5" customHeight="1">
      <c r="A40" s="404" t="s">
        <v>378</v>
      </c>
      <c r="B40" s="405">
        <v>208</v>
      </c>
      <c r="C40" s="406">
        <v>256</v>
      </c>
      <c r="D40" s="407">
        <v>0</v>
      </c>
      <c r="E40" s="408">
        <v>0</v>
      </c>
      <c r="F40" s="409">
        <f t="shared" si="16"/>
        <v>464</v>
      </c>
      <c r="G40" s="410">
        <f t="shared" si="17"/>
        <v>0.00041782115273614326</v>
      </c>
      <c r="H40" s="405">
        <v>315</v>
      </c>
      <c r="I40" s="406">
        <v>333</v>
      </c>
      <c r="J40" s="407"/>
      <c r="K40" s="408"/>
      <c r="L40" s="409">
        <f t="shared" si="18"/>
        <v>648</v>
      </c>
      <c r="M40" s="411">
        <f t="shared" si="19"/>
        <v>-0.28395061728395066</v>
      </c>
      <c r="N40" s="405">
        <v>1071</v>
      </c>
      <c r="O40" s="406">
        <v>1025</v>
      </c>
      <c r="P40" s="407"/>
      <c r="Q40" s="408"/>
      <c r="R40" s="409">
        <f t="shared" si="20"/>
        <v>2096</v>
      </c>
      <c r="S40" s="410">
        <f t="shared" si="21"/>
        <v>0.0006461848273582818</v>
      </c>
      <c r="T40" s="405">
        <v>1015</v>
      </c>
      <c r="U40" s="406">
        <v>1027</v>
      </c>
      <c r="V40" s="407"/>
      <c r="W40" s="408"/>
      <c r="X40" s="409">
        <f t="shared" si="22"/>
        <v>2042</v>
      </c>
      <c r="Y40" s="412">
        <f t="shared" si="23"/>
        <v>0.026444662095984395</v>
      </c>
    </row>
    <row r="41" spans="1:25" ht="19.5" customHeight="1">
      <c r="A41" s="255" t="s">
        <v>379</v>
      </c>
      <c r="B41" s="256">
        <v>149</v>
      </c>
      <c r="C41" s="257">
        <v>244</v>
      </c>
      <c r="D41" s="258">
        <v>0</v>
      </c>
      <c r="E41" s="275">
        <v>0</v>
      </c>
      <c r="F41" s="276">
        <f t="shared" si="16"/>
        <v>393</v>
      </c>
      <c r="G41" s="259">
        <f t="shared" si="17"/>
        <v>0.0003538873125545351</v>
      </c>
      <c r="H41" s="256">
        <v>161</v>
      </c>
      <c r="I41" s="257">
        <v>87</v>
      </c>
      <c r="J41" s="258"/>
      <c r="K41" s="275"/>
      <c r="L41" s="276">
        <f t="shared" si="18"/>
        <v>248</v>
      </c>
      <c r="M41" s="277">
        <f t="shared" si="19"/>
        <v>0.5846774193548387</v>
      </c>
      <c r="N41" s="256">
        <v>330</v>
      </c>
      <c r="O41" s="257">
        <v>475</v>
      </c>
      <c r="P41" s="258"/>
      <c r="Q41" s="275"/>
      <c r="R41" s="276">
        <f t="shared" si="20"/>
        <v>805</v>
      </c>
      <c r="S41" s="259">
        <f t="shared" si="21"/>
        <v>0.0002481769017287294</v>
      </c>
      <c r="T41" s="256">
        <v>316</v>
      </c>
      <c r="U41" s="257">
        <v>236</v>
      </c>
      <c r="V41" s="258"/>
      <c r="W41" s="275"/>
      <c r="X41" s="276">
        <f t="shared" si="22"/>
        <v>552</v>
      </c>
      <c r="Y41" s="261">
        <f t="shared" si="23"/>
        <v>0.45833333333333326</v>
      </c>
    </row>
    <row r="42" spans="1:25" ht="19.5" customHeight="1">
      <c r="A42" s="255" t="s">
        <v>380</v>
      </c>
      <c r="B42" s="256">
        <v>124</v>
      </c>
      <c r="C42" s="257">
        <v>185</v>
      </c>
      <c r="D42" s="258">
        <v>0</v>
      </c>
      <c r="E42" s="275">
        <v>0</v>
      </c>
      <c r="F42" s="258">
        <f t="shared" si="16"/>
        <v>309</v>
      </c>
      <c r="G42" s="259">
        <f t="shared" si="17"/>
        <v>0.0002782472762833368</v>
      </c>
      <c r="H42" s="256">
        <v>173</v>
      </c>
      <c r="I42" s="257">
        <v>140</v>
      </c>
      <c r="J42" s="258"/>
      <c r="K42" s="275"/>
      <c r="L42" s="276">
        <f t="shared" si="18"/>
        <v>313</v>
      </c>
      <c r="M42" s="277">
        <f t="shared" si="19"/>
        <v>-0.012779552715655007</v>
      </c>
      <c r="N42" s="256">
        <v>490</v>
      </c>
      <c r="O42" s="257">
        <v>575</v>
      </c>
      <c r="P42" s="258"/>
      <c r="Q42" s="275"/>
      <c r="R42" s="276">
        <f t="shared" si="20"/>
        <v>1065</v>
      </c>
      <c r="S42" s="259">
        <f t="shared" si="21"/>
        <v>0.00032833341657279106</v>
      </c>
      <c r="T42" s="256">
        <v>508</v>
      </c>
      <c r="U42" s="257">
        <v>443</v>
      </c>
      <c r="V42" s="258"/>
      <c r="W42" s="275"/>
      <c r="X42" s="276">
        <f t="shared" si="22"/>
        <v>951</v>
      </c>
      <c r="Y42" s="261">
        <f t="shared" si="23"/>
        <v>0.11987381703470024</v>
      </c>
    </row>
    <row r="43" spans="1:25" ht="19.5" customHeight="1" thickBot="1">
      <c r="A43" s="255" t="s">
        <v>48</v>
      </c>
      <c r="B43" s="256">
        <v>444</v>
      </c>
      <c r="C43" s="257">
        <v>528</v>
      </c>
      <c r="D43" s="258">
        <v>0</v>
      </c>
      <c r="E43" s="275">
        <v>0</v>
      </c>
      <c r="F43" s="276">
        <f t="shared" si="16"/>
        <v>972</v>
      </c>
      <c r="G43" s="259">
        <f t="shared" si="17"/>
        <v>0.000875263276852438</v>
      </c>
      <c r="H43" s="256">
        <v>353</v>
      </c>
      <c r="I43" s="257">
        <v>323</v>
      </c>
      <c r="J43" s="258"/>
      <c r="K43" s="275"/>
      <c r="L43" s="276">
        <f t="shared" si="18"/>
        <v>676</v>
      </c>
      <c r="M43" s="277">
        <f t="shared" si="19"/>
        <v>0.4378698224852071</v>
      </c>
      <c r="N43" s="256">
        <v>1311</v>
      </c>
      <c r="O43" s="257">
        <v>1466</v>
      </c>
      <c r="P43" s="258"/>
      <c r="Q43" s="275"/>
      <c r="R43" s="276">
        <f t="shared" si="20"/>
        <v>2777</v>
      </c>
      <c r="S43" s="259">
        <f t="shared" si="21"/>
        <v>0.000856133237392151</v>
      </c>
      <c r="T43" s="256">
        <v>1169</v>
      </c>
      <c r="U43" s="257">
        <v>1095</v>
      </c>
      <c r="V43" s="258"/>
      <c r="W43" s="275"/>
      <c r="X43" s="276">
        <f t="shared" si="22"/>
        <v>2264</v>
      </c>
      <c r="Y43" s="261">
        <f t="shared" si="23"/>
        <v>0.2265901060070672</v>
      </c>
    </row>
    <row r="44" spans="1:25" s="119" customFormat="1" ht="19.5" customHeight="1">
      <c r="A44" s="128" t="s">
        <v>50</v>
      </c>
      <c r="B44" s="125">
        <f>SUM(B45:B53)</f>
        <v>160172</v>
      </c>
      <c r="C44" s="124">
        <f>SUM(C45:C53)</f>
        <v>148866</v>
      </c>
      <c r="D44" s="123">
        <f>SUM(D45:D53)</f>
        <v>947</v>
      </c>
      <c r="E44" s="122">
        <f>SUM(E45:E53)</f>
        <v>1304</v>
      </c>
      <c r="F44" s="121">
        <f t="shared" si="16"/>
        <v>311289</v>
      </c>
      <c r="G44" s="126">
        <f t="shared" si="17"/>
        <v>0.2803084672717269</v>
      </c>
      <c r="H44" s="125">
        <f>SUM(H45:H53)</f>
        <v>140589</v>
      </c>
      <c r="I44" s="124">
        <f>SUM(I45:I53)</f>
        <v>128796</v>
      </c>
      <c r="J44" s="123">
        <f>SUM(J45:J53)</f>
        <v>52</v>
      </c>
      <c r="K44" s="122">
        <f>SUM(K45:K53)</f>
        <v>15</v>
      </c>
      <c r="L44" s="121">
        <f t="shared" si="18"/>
        <v>269452</v>
      </c>
      <c r="M44" s="127">
        <f t="shared" si="19"/>
        <v>0.155266986327806</v>
      </c>
      <c r="N44" s="125">
        <f>SUM(N45:N53)</f>
        <v>479659</v>
      </c>
      <c r="O44" s="124">
        <f>SUM(O45:O53)</f>
        <v>446145</v>
      </c>
      <c r="P44" s="123">
        <f>SUM(P45:P53)</f>
        <v>6231</v>
      </c>
      <c r="Q44" s="122">
        <f>SUM(Q45:Q53)</f>
        <v>6020</v>
      </c>
      <c r="R44" s="121">
        <f t="shared" si="20"/>
        <v>938055</v>
      </c>
      <c r="S44" s="126">
        <f t="shared" si="21"/>
        <v>0.28919699820017797</v>
      </c>
      <c r="T44" s="125">
        <f>SUM(T45:T53)</f>
        <v>450159</v>
      </c>
      <c r="U44" s="124">
        <f>SUM(U45:U53)</f>
        <v>426841</v>
      </c>
      <c r="V44" s="123">
        <f>SUM(V45:V53)</f>
        <v>1038</v>
      </c>
      <c r="W44" s="122">
        <f>SUM(W45:W53)</f>
        <v>1110</v>
      </c>
      <c r="X44" s="121">
        <f t="shared" si="22"/>
        <v>879148</v>
      </c>
      <c r="Y44" s="120">
        <f t="shared" si="23"/>
        <v>0.06700464540668927</v>
      </c>
    </row>
    <row r="45" spans="1:25" s="88" customFormat="1" ht="19.5" customHeight="1">
      <c r="A45" s="248" t="s">
        <v>381</v>
      </c>
      <c r="B45" s="249">
        <v>86811</v>
      </c>
      <c r="C45" s="250">
        <v>76855</v>
      </c>
      <c r="D45" s="251">
        <v>638</v>
      </c>
      <c r="E45" s="272">
        <v>934</v>
      </c>
      <c r="F45" s="273">
        <f t="shared" si="16"/>
        <v>165238</v>
      </c>
      <c r="G45" s="252">
        <f t="shared" si="17"/>
        <v>0.1487929561116699</v>
      </c>
      <c r="H45" s="249">
        <v>80779</v>
      </c>
      <c r="I45" s="250">
        <v>68418</v>
      </c>
      <c r="J45" s="251">
        <v>14</v>
      </c>
      <c r="K45" s="272">
        <v>2</v>
      </c>
      <c r="L45" s="273">
        <f t="shared" si="18"/>
        <v>149213</v>
      </c>
      <c r="M45" s="274">
        <f t="shared" si="19"/>
        <v>0.10739680858906397</v>
      </c>
      <c r="N45" s="249">
        <v>264669</v>
      </c>
      <c r="O45" s="250">
        <v>237694</v>
      </c>
      <c r="P45" s="251">
        <v>4132</v>
      </c>
      <c r="Q45" s="272">
        <v>3910</v>
      </c>
      <c r="R45" s="273">
        <f t="shared" si="20"/>
        <v>510405</v>
      </c>
      <c r="S45" s="252">
        <f t="shared" si="21"/>
        <v>0.1573549459960896</v>
      </c>
      <c r="T45" s="269">
        <v>257343</v>
      </c>
      <c r="U45" s="250">
        <v>235978</v>
      </c>
      <c r="V45" s="251">
        <v>833</v>
      </c>
      <c r="W45" s="272">
        <v>1051</v>
      </c>
      <c r="X45" s="273">
        <f t="shared" si="22"/>
        <v>495205</v>
      </c>
      <c r="Y45" s="254">
        <f t="shared" si="23"/>
        <v>0.03069435890186889</v>
      </c>
    </row>
    <row r="46" spans="1:25" s="88" customFormat="1" ht="19.5" customHeight="1">
      <c r="A46" s="255" t="s">
        <v>382</v>
      </c>
      <c r="B46" s="256">
        <v>45750</v>
      </c>
      <c r="C46" s="257">
        <v>46370</v>
      </c>
      <c r="D46" s="258">
        <v>149</v>
      </c>
      <c r="E46" s="275">
        <v>116</v>
      </c>
      <c r="F46" s="276">
        <f t="shared" si="16"/>
        <v>92385</v>
      </c>
      <c r="G46" s="259">
        <f t="shared" si="17"/>
        <v>0.08319053274898404</v>
      </c>
      <c r="H46" s="256">
        <v>37770</v>
      </c>
      <c r="I46" s="257">
        <v>39343</v>
      </c>
      <c r="J46" s="258">
        <v>6</v>
      </c>
      <c r="K46" s="275">
        <v>6</v>
      </c>
      <c r="L46" s="276">
        <f t="shared" si="18"/>
        <v>77125</v>
      </c>
      <c r="M46" s="277">
        <f t="shared" si="19"/>
        <v>0.19786061588330628</v>
      </c>
      <c r="N46" s="256">
        <v>135057</v>
      </c>
      <c r="O46" s="257">
        <v>134229</v>
      </c>
      <c r="P46" s="258">
        <v>1794</v>
      </c>
      <c r="Q46" s="275">
        <v>1674</v>
      </c>
      <c r="R46" s="276">
        <f t="shared" si="20"/>
        <v>272754</v>
      </c>
      <c r="S46" s="259">
        <f t="shared" si="21"/>
        <v>0.08408850019145075</v>
      </c>
      <c r="T46" s="270">
        <v>122940</v>
      </c>
      <c r="U46" s="257">
        <v>125889</v>
      </c>
      <c r="V46" s="258">
        <v>22</v>
      </c>
      <c r="W46" s="275">
        <v>13</v>
      </c>
      <c r="X46" s="276">
        <f t="shared" si="22"/>
        <v>248864</v>
      </c>
      <c r="Y46" s="261">
        <f t="shared" si="23"/>
        <v>0.0959962067635336</v>
      </c>
    </row>
    <row r="47" spans="1:25" s="88" customFormat="1" ht="19.5" customHeight="1">
      <c r="A47" s="255" t="s">
        <v>383</v>
      </c>
      <c r="B47" s="256">
        <v>9041</v>
      </c>
      <c r="C47" s="257">
        <v>9246</v>
      </c>
      <c r="D47" s="258">
        <v>148</v>
      </c>
      <c r="E47" s="275">
        <v>148</v>
      </c>
      <c r="F47" s="276">
        <f t="shared" si="16"/>
        <v>18583</v>
      </c>
      <c r="G47" s="259">
        <f t="shared" si="17"/>
        <v>0.01673355707175808</v>
      </c>
      <c r="H47" s="256">
        <v>6858</v>
      </c>
      <c r="I47" s="257">
        <v>6800</v>
      </c>
      <c r="J47" s="258">
        <v>4</v>
      </c>
      <c r="K47" s="275">
        <v>5</v>
      </c>
      <c r="L47" s="276">
        <f t="shared" si="18"/>
        <v>13667</v>
      </c>
      <c r="M47" s="277">
        <f t="shared" si="19"/>
        <v>0.35969854393795275</v>
      </c>
      <c r="N47" s="256">
        <v>28495</v>
      </c>
      <c r="O47" s="257">
        <v>26171</v>
      </c>
      <c r="P47" s="258">
        <v>148</v>
      </c>
      <c r="Q47" s="275">
        <v>148</v>
      </c>
      <c r="R47" s="276">
        <f t="shared" si="20"/>
        <v>54962</v>
      </c>
      <c r="S47" s="259">
        <f t="shared" si="21"/>
        <v>0.016944470649458913</v>
      </c>
      <c r="T47" s="270">
        <v>21813</v>
      </c>
      <c r="U47" s="257">
        <v>19962</v>
      </c>
      <c r="V47" s="258">
        <v>21</v>
      </c>
      <c r="W47" s="275">
        <v>22</v>
      </c>
      <c r="X47" s="276">
        <f t="shared" si="22"/>
        <v>41818</v>
      </c>
      <c r="Y47" s="261">
        <f t="shared" si="23"/>
        <v>0.3143144100626525</v>
      </c>
    </row>
    <row r="48" spans="1:25" s="88" customFormat="1" ht="19.5" customHeight="1">
      <c r="A48" s="255" t="s">
        <v>384</v>
      </c>
      <c r="B48" s="256">
        <v>8428</v>
      </c>
      <c r="C48" s="257">
        <v>7908</v>
      </c>
      <c r="D48" s="258">
        <v>4</v>
      </c>
      <c r="E48" s="275">
        <v>4</v>
      </c>
      <c r="F48" s="276">
        <f t="shared" si="16"/>
        <v>16344</v>
      </c>
      <c r="G48" s="259">
        <f t="shared" si="17"/>
        <v>0.014717389914481736</v>
      </c>
      <c r="H48" s="256">
        <v>6099</v>
      </c>
      <c r="I48" s="257">
        <v>6035</v>
      </c>
      <c r="J48" s="258">
        <v>13</v>
      </c>
      <c r="K48" s="275">
        <v>0</v>
      </c>
      <c r="L48" s="276">
        <f t="shared" si="18"/>
        <v>12147</v>
      </c>
      <c r="M48" s="277">
        <f t="shared" si="19"/>
        <v>0.3455174117065942</v>
      </c>
      <c r="N48" s="256">
        <v>22151</v>
      </c>
      <c r="O48" s="257">
        <v>24582</v>
      </c>
      <c r="P48" s="258">
        <v>144</v>
      </c>
      <c r="Q48" s="275">
        <v>133</v>
      </c>
      <c r="R48" s="276">
        <f t="shared" si="20"/>
        <v>47010</v>
      </c>
      <c r="S48" s="259">
        <f t="shared" si="21"/>
        <v>0.014492914472382074</v>
      </c>
      <c r="T48" s="270">
        <v>20835</v>
      </c>
      <c r="U48" s="257">
        <v>20826</v>
      </c>
      <c r="V48" s="258">
        <v>16</v>
      </c>
      <c r="W48" s="275">
        <v>2</v>
      </c>
      <c r="X48" s="276">
        <f t="shared" si="22"/>
        <v>41679</v>
      </c>
      <c r="Y48" s="261">
        <f t="shared" si="23"/>
        <v>0.12790613978262444</v>
      </c>
    </row>
    <row r="49" spans="1:25" s="88" customFormat="1" ht="19.5" customHeight="1">
      <c r="A49" s="255" t="s">
        <v>385</v>
      </c>
      <c r="B49" s="256">
        <v>4782</v>
      </c>
      <c r="C49" s="257">
        <v>3230</v>
      </c>
      <c r="D49" s="258">
        <v>0</v>
      </c>
      <c r="E49" s="275">
        <v>0</v>
      </c>
      <c r="F49" s="276">
        <f t="shared" si="16"/>
        <v>8012</v>
      </c>
      <c r="G49" s="259">
        <f t="shared" si="17"/>
        <v>0.00721461869767668</v>
      </c>
      <c r="H49" s="256">
        <v>3816</v>
      </c>
      <c r="I49" s="257">
        <v>3196</v>
      </c>
      <c r="J49" s="258">
        <v>8</v>
      </c>
      <c r="K49" s="275"/>
      <c r="L49" s="276">
        <f t="shared" si="18"/>
        <v>7020</v>
      </c>
      <c r="M49" s="277">
        <f t="shared" si="19"/>
        <v>0.14131054131054133</v>
      </c>
      <c r="N49" s="256">
        <v>14236</v>
      </c>
      <c r="O49" s="257">
        <v>9267</v>
      </c>
      <c r="P49" s="258">
        <v>1</v>
      </c>
      <c r="Q49" s="275">
        <v>53</v>
      </c>
      <c r="R49" s="276">
        <f t="shared" si="20"/>
        <v>23557</v>
      </c>
      <c r="S49" s="259">
        <f t="shared" si="21"/>
        <v>0.007262488539159849</v>
      </c>
      <c r="T49" s="270">
        <v>11980</v>
      </c>
      <c r="U49" s="257">
        <v>10782</v>
      </c>
      <c r="V49" s="258">
        <v>8</v>
      </c>
      <c r="W49" s="275">
        <v>3</v>
      </c>
      <c r="X49" s="276">
        <f t="shared" si="22"/>
        <v>22773</v>
      </c>
      <c r="Y49" s="261">
        <f t="shared" si="23"/>
        <v>0.03442673341237423</v>
      </c>
    </row>
    <row r="50" spans="1:25" s="88" customFormat="1" ht="19.5" customHeight="1">
      <c r="A50" s="255" t="s">
        <v>386</v>
      </c>
      <c r="B50" s="256">
        <v>3417</v>
      </c>
      <c r="C50" s="257">
        <v>3324</v>
      </c>
      <c r="D50" s="258">
        <v>3</v>
      </c>
      <c r="E50" s="275">
        <v>94</v>
      </c>
      <c r="F50" s="276">
        <f t="shared" si="16"/>
        <v>6838</v>
      </c>
      <c r="G50" s="259">
        <f t="shared" si="17"/>
        <v>0.0061574591431244555</v>
      </c>
      <c r="H50" s="256">
        <v>3243</v>
      </c>
      <c r="I50" s="257">
        <v>2977</v>
      </c>
      <c r="J50" s="258">
        <v>5</v>
      </c>
      <c r="K50" s="275"/>
      <c r="L50" s="276">
        <f t="shared" si="18"/>
        <v>6225</v>
      </c>
      <c r="M50" s="277">
        <f t="shared" si="19"/>
        <v>0.09847389558232922</v>
      </c>
      <c r="N50" s="256">
        <v>9556</v>
      </c>
      <c r="O50" s="257">
        <v>9011</v>
      </c>
      <c r="P50" s="258">
        <v>3</v>
      </c>
      <c r="Q50" s="275">
        <v>94</v>
      </c>
      <c r="R50" s="276">
        <f t="shared" si="20"/>
        <v>18664</v>
      </c>
      <c r="S50" s="259">
        <f t="shared" si="21"/>
        <v>0.005754004588652181</v>
      </c>
      <c r="T50" s="270">
        <v>9259</v>
      </c>
      <c r="U50" s="257">
        <v>7957</v>
      </c>
      <c r="V50" s="258">
        <v>123</v>
      </c>
      <c r="W50" s="275">
        <v>0</v>
      </c>
      <c r="X50" s="276">
        <f t="shared" si="22"/>
        <v>17339</v>
      </c>
      <c r="Y50" s="261">
        <f t="shared" si="23"/>
        <v>0.07641732510525401</v>
      </c>
    </row>
    <row r="51" spans="1:25" s="88" customFormat="1" ht="19.5" customHeight="1">
      <c r="A51" s="255" t="s">
        <v>387</v>
      </c>
      <c r="B51" s="256">
        <v>1253</v>
      </c>
      <c r="C51" s="257">
        <v>1081</v>
      </c>
      <c r="D51" s="258">
        <v>5</v>
      </c>
      <c r="E51" s="275">
        <v>8</v>
      </c>
      <c r="F51" s="276">
        <f t="shared" si="16"/>
        <v>2347</v>
      </c>
      <c r="G51" s="259">
        <f t="shared" si="17"/>
        <v>0.0021134186324821727</v>
      </c>
      <c r="H51" s="256">
        <v>1314</v>
      </c>
      <c r="I51" s="257">
        <v>1275</v>
      </c>
      <c r="J51" s="258"/>
      <c r="K51" s="275"/>
      <c r="L51" s="276">
        <f t="shared" si="18"/>
        <v>2589</v>
      </c>
      <c r="M51" s="277">
        <f t="shared" si="19"/>
        <v>-0.093472383159521</v>
      </c>
      <c r="N51" s="256">
        <v>3426</v>
      </c>
      <c r="O51" s="257">
        <v>2753</v>
      </c>
      <c r="P51" s="258">
        <v>5</v>
      </c>
      <c r="Q51" s="275">
        <v>8</v>
      </c>
      <c r="R51" s="276">
        <f t="shared" si="20"/>
        <v>6192</v>
      </c>
      <c r="S51" s="259">
        <f t="shared" si="21"/>
        <v>0.0019089582304401148</v>
      </c>
      <c r="T51" s="270">
        <v>3737</v>
      </c>
      <c r="U51" s="257">
        <v>3297</v>
      </c>
      <c r="V51" s="258">
        <v>9</v>
      </c>
      <c r="W51" s="275">
        <v>9</v>
      </c>
      <c r="X51" s="276">
        <f t="shared" si="22"/>
        <v>7052</v>
      </c>
      <c r="Y51" s="261">
        <f t="shared" si="23"/>
        <v>-0.12195121951219512</v>
      </c>
    </row>
    <row r="52" spans="1:25" s="88" customFormat="1" ht="19.5" customHeight="1">
      <c r="A52" s="255" t="s">
        <v>388</v>
      </c>
      <c r="B52" s="256">
        <v>551</v>
      </c>
      <c r="C52" s="257">
        <v>533</v>
      </c>
      <c r="D52" s="258">
        <v>0</v>
      </c>
      <c r="E52" s="275">
        <v>0</v>
      </c>
      <c r="F52" s="276">
        <f t="shared" si="16"/>
        <v>1084</v>
      </c>
      <c r="G52" s="259">
        <f t="shared" si="17"/>
        <v>0.0009761166585473692</v>
      </c>
      <c r="H52" s="256">
        <v>512</v>
      </c>
      <c r="I52" s="257">
        <v>513</v>
      </c>
      <c r="J52" s="258"/>
      <c r="K52" s="275"/>
      <c r="L52" s="276">
        <f t="shared" si="18"/>
        <v>1025</v>
      </c>
      <c r="M52" s="277">
        <f t="shared" si="19"/>
        <v>0.05756097560975615</v>
      </c>
      <c r="N52" s="256">
        <v>1667</v>
      </c>
      <c r="O52" s="257">
        <v>1476</v>
      </c>
      <c r="P52" s="258"/>
      <c r="Q52" s="275"/>
      <c r="R52" s="276">
        <f t="shared" si="20"/>
        <v>3143</v>
      </c>
      <c r="S52" s="259">
        <f t="shared" si="21"/>
        <v>0.0009689689467495609</v>
      </c>
      <c r="T52" s="270">
        <v>1626</v>
      </c>
      <c r="U52" s="257">
        <v>1459</v>
      </c>
      <c r="V52" s="258"/>
      <c r="W52" s="275"/>
      <c r="X52" s="276">
        <f t="shared" si="22"/>
        <v>3085</v>
      </c>
      <c r="Y52" s="261">
        <f t="shared" si="23"/>
        <v>0.01880064829821726</v>
      </c>
    </row>
    <row r="53" spans="1:25" s="88" customFormat="1" ht="19.5" customHeight="1" thickBot="1">
      <c r="A53" s="262" t="s">
        <v>48</v>
      </c>
      <c r="B53" s="263">
        <v>139</v>
      </c>
      <c r="C53" s="264">
        <v>319</v>
      </c>
      <c r="D53" s="265">
        <v>0</v>
      </c>
      <c r="E53" s="278">
        <v>0</v>
      </c>
      <c r="F53" s="279">
        <f t="shared" si="16"/>
        <v>458</v>
      </c>
      <c r="G53" s="266">
        <f t="shared" si="17"/>
        <v>0.0004124182930024862</v>
      </c>
      <c r="H53" s="263">
        <v>198</v>
      </c>
      <c r="I53" s="264">
        <v>239</v>
      </c>
      <c r="J53" s="265">
        <v>2</v>
      </c>
      <c r="K53" s="278">
        <v>2</v>
      </c>
      <c r="L53" s="279">
        <f t="shared" si="18"/>
        <v>441</v>
      </c>
      <c r="M53" s="280">
        <f t="shared" si="19"/>
        <v>0.038548752834467015</v>
      </c>
      <c r="N53" s="263">
        <v>402</v>
      </c>
      <c r="O53" s="264">
        <v>962</v>
      </c>
      <c r="P53" s="265">
        <v>4</v>
      </c>
      <c r="Q53" s="278">
        <v>0</v>
      </c>
      <c r="R53" s="279">
        <f t="shared" si="20"/>
        <v>1368</v>
      </c>
      <c r="S53" s="266">
        <f t="shared" si="21"/>
        <v>0.0004217465857949091</v>
      </c>
      <c r="T53" s="279">
        <v>626</v>
      </c>
      <c r="U53" s="264">
        <v>691</v>
      </c>
      <c r="V53" s="265">
        <v>6</v>
      </c>
      <c r="W53" s="278">
        <v>10</v>
      </c>
      <c r="X53" s="279">
        <f t="shared" si="22"/>
        <v>1333</v>
      </c>
      <c r="Y53" s="268">
        <f t="shared" si="23"/>
        <v>0.026256564141035277</v>
      </c>
    </row>
    <row r="54" spans="1:25" s="119" customFormat="1" ht="19.5" customHeight="1">
      <c r="A54" s="128" t="s">
        <v>49</v>
      </c>
      <c r="B54" s="125">
        <f>SUM(B55:B57)</f>
        <v>12896</v>
      </c>
      <c r="C54" s="124">
        <f>SUM(C55:C57)</f>
        <v>12845</v>
      </c>
      <c r="D54" s="123">
        <f>SUM(D55:D57)</f>
        <v>259</v>
      </c>
      <c r="E54" s="122">
        <f>SUM(E55:E57)</f>
        <v>360</v>
      </c>
      <c r="F54" s="121">
        <f t="shared" si="16"/>
        <v>26360</v>
      </c>
      <c r="G54" s="126">
        <f t="shared" si="17"/>
        <v>0.023736563763199863</v>
      </c>
      <c r="H54" s="125">
        <f>SUM(H55:H57)</f>
        <v>9931</v>
      </c>
      <c r="I54" s="124">
        <f>SUM(I55:I57)</f>
        <v>10182</v>
      </c>
      <c r="J54" s="123">
        <f>SUM(J55:J57)</f>
        <v>32</v>
      </c>
      <c r="K54" s="122">
        <f>SUM(K55:K57)</f>
        <v>31</v>
      </c>
      <c r="L54" s="121">
        <f t="shared" si="18"/>
        <v>20176</v>
      </c>
      <c r="M54" s="127">
        <f t="shared" si="19"/>
        <v>0.30650277557494054</v>
      </c>
      <c r="N54" s="125">
        <f>SUM(N55:N57)</f>
        <v>36107</v>
      </c>
      <c r="O54" s="124">
        <f>SUM(O55:O57)</f>
        <v>39006</v>
      </c>
      <c r="P54" s="123">
        <f>SUM(P55:P57)</f>
        <v>2432</v>
      </c>
      <c r="Q54" s="122">
        <f>SUM(Q55:Q57)</f>
        <v>2861</v>
      </c>
      <c r="R54" s="121">
        <f t="shared" si="20"/>
        <v>80406</v>
      </c>
      <c r="S54" s="126">
        <f t="shared" si="21"/>
        <v>0.024788710509813933</v>
      </c>
      <c r="T54" s="125">
        <f>SUM(T55:T57)</f>
        <v>34217</v>
      </c>
      <c r="U54" s="124">
        <f>SUM(U55:U57)</f>
        <v>34944</v>
      </c>
      <c r="V54" s="123">
        <f>SUM(V55:V57)</f>
        <v>514</v>
      </c>
      <c r="W54" s="122">
        <f>SUM(W55:W57)</f>
        <v>537</v>
      </c>
      <c r="X54" s="121">
        <f t="shared" si="22"/>
        <v>70212</v>
      </c>
      <c r="Y54" s="120">
        <f t="shared" si="23"/>
        <v>0.14518885660570846</v>
      </c>
    </row>
    <row r="55" spans="1:25" ht="19.5" customHeight="1">
      <c r="A55" s="414" t="s">
        <v>389</v>
      </c>
      <c r="B55" s="415">
        <v>8909</v>
      </c>
      <c r="C55" s="416">
        <v>8804</v>
      </c>
      <c r="D55" s="417">
        <v>259</v>
      </c>
      <c r="E55" s="418">
        <v>360</v>
      </c>
      <c r="F55" s="419">
        <f t="shared" si="16"/>
        <v>18332</v>
      </c>
      <c r="G55" s="420">
        <f t="shared" si="17"/>
        <v>0.016507537439566764</v>
      </c>
      <c r="H55" s="415">
        <v>6692</v>
      </c>
      <c r="I55" s="416">
        <v>6849</v>
      </c>
      <c r="J55" s="417">
        <v>3</v>
      </c>
      <c r="K55" s="418">
        <v>3</v>
      </c>
      <c r="L55" s="419">
        <f t="shared" si="18"/>
        <v>13547</v>
      </c>
      <c r="M55" s="421">
        <f t="shared" si="19"/>
        <v>0.35321473388942204</v>
      </c>
      <c r="N55" s="415">
        <v>25104</v>
      </c>
      <c r="O55" s="416">
        <v>26164</v>
      </c>
      <c r="P55" s="417">
        <v>2356</v>
      </c>
      <c r="Q55" s="418">
        <v>2689</v>
      </c>
      <c r="R55" s="419">
        <f t="shared" si="20"/>
        <v>56313</v>
      </c>
      <c r="S55" s="420">
        <f t="shared" si="21"/>
        <v>0.017360976232360173</v>
      </c>
      <c r="T55" s="422">
        <v>23115</v>
      </c>
      <c r="U55" s="416">
        <v>23109</v>
      </c>
      <c r="V55" s="417">
        <v>430</v>
      </c>
      <c r="W55" s="418">
        <v>424</v>
      </c>
      <c r="X55" s="419">
        <f t="shared" si="22"/>
        <v>47078</v>
      </c>
      <c r="Y55" s="423">
        <f t="shared" si="23"/>
        <v>0.1961638132461021</v>
      </c>
    </row>
    <row r="56" spans="1:25" ht="19.5" customHeight="1">
      <c r="A56" s="404" t="s">
        <v>390</v>
      </c>
      <c r="B56" s="405">
        <v>3861</v>
      </c>
      <c r="C56" s="406">
        <v>3984</v>
      </c>
      <c r="D56" s="407">
        <v>0</v>
      </c>
      <c r="E56" s="408">
        <v>0</v>
      </c>
      <c r="F56" s="409">
        <f t="shared" si="16"/>
        <v>7845</v>
      </c>
      <c r="G56" s="410">
        <f t="shared" si="17"/>
        <v>0.00706423910175656</v>
      </c>
      <c r="H56" s="405">
        <v>2911</v>
      </c>
      <c r="I56" s="406">
        <v>2952</v>
      </c>
      <c r="J56" s="407">
        <v>29</v>
      </c>
      <c r="K56" s="408">
        <v>28</v>
      </c>
      <c r="L56" s="409">
        <f t="shared" si="18"/>
        <v>5920</v>
      </c>
      <c r="M56" s="411">
        <f t="shared" si="19"/>
        <v>0.32516891891891886</v>
      </c>
      <c r="N56" s="405">
        <v>10631</v>
      </c>
      <c r="O56" s="406">
        <v>12689</v>
      </c>
      <c r="P56" s="407">
        <v>75</v>
      </c>
      <c r="Q56" s="408">
        <v>172</v>
      </c>
      <c r="R56" s="409">
        <f t="shared" si="20"/>
        <v>23567</v>
      </c>
      <c r="S56" s="410">
        <f t="shared" si="21"/>
        <v>0.007265571482038467</v>
      </c>
      <c r="T56" s="413">
        <v>10094</v>
      </c>
      <c r="U56" s="406">
        <v>10662</v>
      </c>
      <c r="V56" s="407">
        <v>53</v>
      </c>
      <c r="W56" s="408">
        <v>51</v>
      </c>
      <c r="X56" s="409">
        <f t="shared" si="22"/>
        <v>20860</v>
      </c>
      <c r="Y56" s="412">
        <f t="shared" si="23"/>
        <v>0.1297698945349952</v>
      </c>
    </row>
    <row r="57" spans="1:25" ht="19.5" customHeight="1" thickBot="1">
      <c r="A57" s="255" t="s">
        <v>48</v>
      </c>
      <c r="B57" s="256">
        <v>126</v>
      </c>
      <c r="C57" s="257">
        <v>57</v>
      </c>
      <c r="D57" s="258">
        <v>0</v>
      </c>
      <c r="E57" s="275">
        <v>0</v>
      </c>
      <c r="F57" s="276">
        <f t="shared" si="16"/>
        <v>183</v>
      </c>
      <c r="G57" s="259">
        <f t="shared" si="17"/>
        <v>0.00016478722187653926</v>
      </c>
      <c r="H57" s="256">
        <v>328</v>
      </c>
      <c r="I57" s="257">
        <v>381</v>
      </c>
      <c r="J57" s="258"/>
      <c r="K57" s="275"/>
      <c r="L57" s="276">
        <f t="shared" si="18"/>
        <v>709</v>
      </c>
      <c r="M57" s="277">
        <f t="shared" si="19"/>
        <v>-0.7418899858956276</v>
      </c>
      <c r="N57" s="256">
        <v>372</v>
      </c>
      <c r="O57" s="257">
        <v>153</v>
      </c>
      <c r="P57" s="258">
        <v>1</v>
      </c>
      <c r="Q57" s="275">
        <v>0</v>
      </c>
      <c r="R57" s="276">
        <f t="shared" si="20"/>
        <v>526</v>
      </c>
      <c r="S57" s="259">
        <f t="shared" si="21"/>
        <v>0.000162162795415294</v>
      </c>
      <c r="T57" s="270">
        <v>1008</v>
      </c>
      <c r="U57" s="257">
        <v>1173</v>
      </c>
      <c r="V57" s="258">
        <v>31</v>
      </c>
      <c r="W57" s="275">
        <v>62</v>
      </c>
      <c r="X57" s="276">
        <f t="shared" si="22"/>
        <v>2274</v>
      </c>
      <c r="Y57" s="261">
        <f t="shared" si="23"/>
        <v>-0.7686895338610378</v>
      </c>
    </row>
    <row r="58" spans="1:25" s="88" customFormat="1" ht="19.5" customHeight="1" thickBot="1">
      <c r="A58" s="118" t="s">
        <v>48</v>
      </c>
      <c r="B58" s="115">
        <v>2616</v>
      </c>
      <c r="C58" s="114">
        <v>2899</v>
      </c>
      <c r="D58" s="113">
        <v>0</v>
      </c>
      <c r="E58" s="112">
        <v>6</v>
      </c>
      <c r="F58" s="111">
        <f t="shared" si="16"/>
        <v>5521</v>
      </c>
      <c r="G58" s="116">
        <f t="shared" si="17"/>
        <v>0.004971531431586739</v>
      </c>
      <c r="H58" s="115">
        <v>2384</v>
      </c>
      <c r="I58" s="114">
        <v>2199</v>
      </c>
      <c r="J58" s="113">
        <v>0</v>
      </c>
      <c r="K58" s="112">
        <v>0</v>
      </c>
      <c r="L58" s="111">
        <f t="shared" si="18"/>
        <v>4583</v>
      </c>
      <c r="M58" s="117">
        <f t="shared" si="19"/>
        <v>0.20466943050403663</v>
      </c>
      <c r="N58" s="115">
        <v>7434</v>
      </c>
      <c r="O58" s="114">
        <v>7517</v>
      </c>
      <c r="P58" s="113">
        <v>17</v>
      </c>
      <c r="Q58" s="112">
        <v>19</v>
      </c>
      <c r="R58" s="111">
        <f t="shared" si="20"/>
        <v>14987</v>
      </c>
      <c r="S58" s="116">
        <f t="shared" si="21"/>
        <v>0.004620406492184432</v>
      </c>
      <c r="T58" s="115">
        <v>7067</v>
      </c>
      <c r="U58" s="114">
        <v>6814</v>
      </c>
      <c r="V58" s="113">
        <v>0</v>
      </c>
      <c r="W58" s="112">
        <v>0</v>
      </c>
      <c r="X58" s="111">
        <f t="shared" si="22"/>
        <v>13881</v>
      </c>
      <c r="Y58" s="110">
        <f t="shared" si="23"/>
        <v>0.07967725668179515</v>
      </c>
    </row>
    <row r="59" ht="3" customHeight="1" thickTop="1">
      <c r="A59" s="63"/>
    </row>
    <row r="60" ht="14.25">
      <c r="A60" s="63" t="s">
        <v>47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9:Y65536 M59:M65536 Y3 M3">
    <cfRule type="cellIs" priority="3" dxfId="99" operator="lessThan" stopIfTrue="1">
      <formula>0</formula>
    </cfRule>
  </conditionalFormatting>
  <conditionalFormatting sqref="M9:M58 Y9:Y58">
    <cfRule type="cellIs" priority="4" dxfId="100" operator="lessThan" stopIfTrue="1">
      <formula>0</formula>
    </cfRule>
    <cfRule type="cellIs" priority="5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8"/>
  <sheetViews>
    <sheetView showGridLines="0" zoomScale="80" zoomScaleNormal="80" zoomScalePageLayoutView="0" workbookViewId="0" topLeftCell="A10">
      <selection activeCell="A9" sqref="A9:IV9"/>
    </sheetView>
  </sheetViews>
  <sheetFormatPr defaultColWidth="8.00390625" defaultRowHeight="15"/>
  <cols>
    <col min="1" max="1" width="27.8515625" style="73" customWidth="1"/>
    <col min="2" max="2" width="10.57421875" style="73" bestFit="1" customWidth="1"/>
    <col min="3" max="3" width="10.7109375" style="73" bestFit="1" customWidth="1"/>
    <col min="4" max="4" width="8.57421875" style="73" bestFit="1" customWidth="1"/>
    <col min="5" max="5" width="10.7109375" style="73" bestFit="1" customWidth="1"/>
    <col min="6" max="6" width="12.00390625" style="73" bestFit="1" customWidth="1"/>
    <col min="7" max="7" width="9.7109375" style="73" customWidth="1"/>
    <col min="8" max="8" width="10.57421875" style="73" bestFit="1" customWidth="1"/>
    <col min="9" max="9" width="10.7109375" style="73" bestFit="1" customWidth="1"/>
    <col min="10" max="10" width="8.57421875" style="73" customWidth="1"/>
    <col min="11" max="11" width="10.7109375" style="73" bestFit="1" customWidth="1"/>
    <col min="12" max="12" width="11.28125" style="73" customWidth="1"/>
    <col min="13" max="13" width="10.8515625" style="73" bestFit="1" customWidth="1"/>
    <col min="14" max="14" width="11.57421875" style="73" customWidth="1"/>
    <col min="15" max="15" width="11.28125" style="73" customWidth="1"/>
    <col min="16" max="16" width="9.00390625" style="73" customWidth="1"/>
    <col min="17" max="17" width="10.8515625" style="73" customWidth="1"/>
    <col min="18" max="18" width="12.7109375" style="73" bestFit="1" customWidth="1"/>
    <col min="19" max="19" width="9.8515625" style="73" bestFit="1" customWidth="1"/>
    <col min="20" max="21" width="11.140625" style="73" bestFit="1" customWidth="1"/>
    <col min="22" max="23" width="10.28125" style="73" customWidth="1"/>
    <col min="24" max="24" width="12.7109375" style="73" bestFit="1" customWidth="1"/>
    <col min="25" max="25" width="9.8515625" style="73" bestFit="1" customWidth="1"/>
    <col min="26" max="16384" width="8.00390625" style="73" customWidth="1"/>
  </cols>
  <sheetData>
    <row r="1" spans="24:25" ht="16.5">
      <c r="X1" s="619" t="s">
        <v>26</v>
      </c>
      <c r="Y1" s="619"/>
    </row>
    <row r="2" ht="5.25" customHeight="1" thickBot="1"/>
    <row r="3" spans="1:25" ht="24.75" customHeight="1" thickTop="1">
      <c r="A3" s="708" t="s">
        <v>61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10"/>
    </row>
    <row r="4" spans="1:25" ht="21" customHeight="1" thickBot="1">
      <c r="A4" s="717" t="s">
        <v>40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9"/>
    </row>
    <row r="5" spans="1:25" s="109" customFormat="1" ht="15.75" customHeight="1" thickBot="1" thickTop="1">
      <c r="A5" s="722" t="s">
        <v>60</v>
      </c>
      <c r="B5" s="701" t="s">
        <v>33</v>
      </c>
      <c r="C5" s="702"/>
      <c r="D5" s="702"/>
      <c r="E5" s="702"/>
      <c r="F5" s="702"/>
      <c r="G5" s="702"/>
      <c r="H5" s="702"/>
      <c r="I5" s="702"/>
      <c r="J5" s="703"/>
      <c r="K5" s="703"/>
      <c r="L5" s="703"/>
      <c r="M5" s="704"/>
      <c r="N5" s="701" t="s">
        <v>32</v>
      </c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5"/>
    </row>
    <row r="6" spans="1:25" s="76" customFormat="1" ht="26.25" customHeight="1">
      <c r="A6" s="723"/>
      <c r="B6" s="693" t="s">
        <v>153</v>
      </c>
      <c r="C6" s="694"/>
      <c r="D6" s="694"/>
      <c r="E6" s="694"/>
      <c r="F6" s="694"/>
      <c r="G6" s="698" t="s">
        <v>31</v>
      </c>
      <c r="H6" s="693" t="s">
        <v>154</v>
      </c>
      <c r="I6" s="694"/>
      <c r="J6" s="694"/>
      <c r="K6" s="694"/>
      <c r="L6" s="694"/>
      <c r="M6" s="695" t="s">
        <v>30</v>
      </c>
      <c r="N6" s="693" t="s">
        <v>155</v>
      </c>
      <c r="O6" s="694"/>
      <c r="P6" s="694"/>
      <c r="Q6" s="694"/>
      <c r="R6" s="694"/>
      <c r="S6" s="698" t="s">
        <v>31</v>
      </c>
      <c r="T6" s="693" t="s">
        <v>156</v>
      </c>
      <c r="U6" s="694"/>
      <c r="V6" s="694"/>
      <c r="W6" s="694"/>
      <c r="X6" s="694"/>
      <c r="Y6" s="711" t="s">
        <v>30</v>
      </c>
    </row>
    <row r="7" spans="1:25" s="76" customFormat="1" ht="26.25" customHeight="1">
      <c r="A7" s="724"/>
      <c r="B7" s="716" t="s">
        <v>20</v>
      </c>
      <c r="C7" s="715"/>
      <c r="D7" s="714" t="s">
        <v>19</v>
      </c>
      <c r="E7" s="715"/>
      <c r="F7" s="706" t="s">
        <v>15</v>
      </c>
      <c r="G7" s="699"/>
      <c r="H7" s="716" t="s">
        <v>20</v>
      </c>
      <c r="I7" s="715"/>
      <c r="J7" s="714" t="s">
        <v>19</v>
      </c>
      <c r="K7" s="715"/>
      <c r="L7" s="706" t="s">
        <v>15</v>
      </c>
      <c r="M7" s="696"/>
      <c r="N7" s="716" t="s">
        <v>20</v>
      </c>
      <c r="O7" s="715"/>
      <c r="P7" s="714" t="s">
        <v>19</v>
      </c>
      <c r="Q7" s="715"/>
      <c r="R7" s="706" t="s">
        <v>15</v>
      </c>
      <c r="S7" s="699"/>
      <c r="T7" s="716" t="s">
        <v>20</v>
      </c>
      <c r="U7" s="715"/>
      <c r="V7" s="714" t="s">
        <v>19</v>
      </c>
      <c r="W7" s="715"/>
      <c r="X7" s="706" t="s">
        <v>15</v>
      </c>
      <c r="Y7" s="712"/>
    </row>
    <row r="8" spans="1:25" s="105" customFormat="1" ht="15" thickBot="1">
      <c r="A8" s="725"/>
      <c r="B8" s="108" t="s">
        <v>17</v>
      </c>
      <c r="C8" s="106" t="s">
        <v>16</v>
      </c>
      <c r="D8" s="107" t="s">
        <v>17</v>
      </c>
      <c r="E8" s="106" t="s">
        <v>16</v>
      </c>
      <c r="F8" s="707"/>
      <c r="G8" s="700"/>
      <c r="H8" s="108" t="s">
        <v>17</v>
      </c>
      <c r="I8" s="106" t="s">
        <v>16</v>
      </c>
      <c r="J8" s="107" t="s">
        <v>17</v>
      </c>
      <c r="K8" s="106" t="s">
        <v>16</v>
      </c>
      <c r="L8" s="707"/>
      <c r="M8" s="697"/>
      <c r="N8" s="108" t="s">
        <v>17</v>
      </c>
      <c r="O8" s="106" t="s">
        <v>16</v>
      </c>
      <c r="P8" s="107" t="s">
        <v>17</v>
      </c>
      <c r="Q8" s="106" t="s">
        <v>16</v>
      </c>
      <c r="R8" s="707"/>
      <c r="S8" s="700"/>
      <c r="T8" s="108" t="s">
        <v>17</v>
      </c>
      <c r="U8" s="106" t="s">
        <v>16</v>
      </c>
      <c r="V8" s="107" t="s">
        <v>17</v>
      </c>
      <c r="W8" s="106" t="s">
        <v>16</v>
      </c>
      <c r="X8" s="707"/>
      <c r="Y8" s="713"/>
    </row>
    <row r="9" spans="1:25" s="513" customFormat="1" ht="21" customHeight="1" thickBot="1" thickTop="1">
      <c r="A9" s="556" t="s">
        <v>22</v>
      </c>
      <c r="B9" s="557">
        <f>B10+B25+B41+B53+B68+B76</f>
        <v>575513</v>
      </c>
      <c r="C9" s="558">
        <f>C10+C25+C41+C53+C68+C76</f>
        <v>526506</v>
      </c>
      <c r="D9" s="559">
        <f>D10+D25+D41+D53+D68+D76</f>
        <v>4169</v>
      </c>
      <c r="E9" s="558">
        <f>E10+E25+E41+E53+E68+E76</f>
        <v>4335</v>
      </c>
      <c r="F9" s="559">
        <f aca="true" t="shared" si="0" ref="F9:F43">SUM(B9:E9)</f>
        <v>1110523</v>
      </c>
      <c r="G9" s="560">
        <f aca="true" t="shared" si="1" ref="G9:G43">F9/$F$9</f>
        <v>1</v>
      </c>
      <c r="H9" s="557">
        <f>H10+H25+H41+H53+H68+H76</f>
        <v>491536</v>
      </c>
      <c r="I9" s="558">
        <f>I10+I25+I41+I53+I68+I76</f>
        <v>445247</v>
      </c>
      <c r="J9" s="559">
        <f>J10+J25+J41+J53+J68+J76</f>
        <v>262</v>
      </c>
      <c r="K9" s="558">
        <f>K10+K25+K41+K53+K68+K76</f>
        <v>139</v>
      </c>
      <c r="L9" s="559">
        <f aca="true" t="shared" si="2" ref="L9:L43">SUM(H9:K9)</f>
        <v>937184</v>
      </c>
      <c r="M9" s="561">
        <f aca="true" t="shared" si="3" ref="M9:M43">IF(ISERROR(F9/L9-1),"         /0",(F9/L9-1))</f>
        <v>0.18495727626591996</v>
      </c>
      <c r="N9" s="557">
        <f>N10+N25+N41+N53+N68+N76</f>
        <v>1634123</v>
      </c>
      <c r="O9" s="558">
        <f>O10+O25+O41+O53+O68+O76</f>
        <v>1565305</v>
      </c>
      <c r="P9" s="559">
        <f>P10+P25+P41+P53+P68+P76</f>
        <v>22074</v>
      </c>
      <c r="Q9" s="558">
        <f>Q10+Q25+Q41+Q53+Q68+Q76</f>
        <v>22152</v>
      </c>
      <c r="R9" s="559">
        <f aca="true" t="shared" si="4" ref="R9:R43">SUM(N9:Q9)</f>
        <v>3243654</v>
      </c>
      <c r="S9" s="560">
        <f aca="true" t="shared" si="5" ref="S9:S43">R9/$R$9</f>
        <v>1</v>
      </c>
      <c r="T9" s="557">
        <f>T10+T25+T41+T53+T68+T76</f>
        <v>1492683</v>
      </c>
      <c r="U9" s="558">
        <f>U10+U25+U41+U53+U68+U76</f>
        <v>1423139</v>
      </c>
      <c r="V9" s="559">
        <f>V10+V25+V41+V53+V68+V76</f>
        <v>3379</v>
      </c>
      <c r="W9" s="558">
        <f>W10+W25+W41+W53+W68+W76</f>
        <v>3621</v>
      </c>
      <c r="X9" s="559">
        <f aca="true" t="shared" si="6" ref="X9:X43">SUM(T9:W9)</f>
        <v>2922822</v>
      </c>
      <c r="Y9" s="561">
        <f>IF(ISERROR(R9/X9-1),"         /0",(R9/X9-1))</f>
        <v>0.10976788870482013</v>
      </c>
    </row>
    <row r="10" spans="1:25" s="119" customFormat="1" ht="19.5" customHeight="1">
      <c r="A10" s="128" t="s">
        <v>53</v>
      </c>
      <c r="B10" s="125">
        <f>SUM(B11:B24)</f>
        <v>161847</v>
      </c>
      <c r="C10" s="124">
        <f>SUM(C11:C24)</f>
        <v>146619</v>
      </c>
      <c r="D10" s="123">
        <f>SUM(D11:D24)</f>
        <v>317</v>
      </c>
      <c r="E10" s="124">
        <f>SUM(E11:E24)</f>
        <v>190</v>
      </c>
      <c r="F10" s="123">
        <f t="shared" si="0"/>
        <v>308973</v>
      </c>
      <c r="G10" s="126">
        <f t="shared" si="1"/>
        <v>0.27822296341453534</v>
      </c>
      <c r="H10" s="125">
        <f>SUM(H11:H24)</f>
        <v>136422</v>
      </c>
      <c r="I10" s="124">
        <f>SUM(I11:I24)</f>
        <v>125706</v>
      </c>
      <c r="J10" s="123">
        <f>SUM(J11:J24)</f>
        <v>24</v>
      </c>
      <c r="K10" s="124">
        <f>SUM(K11:K24)</f>
        <v>6</v>
      </c>
      <c r="L10" s="123">
        <f t="shared" si="2"/>
        <v>262158</v>
      </c>
      <c r="M10" s="127">
        <f t="shared" si="3"/>
        <v>0.17857551552880313</v>
      </c>
      <c r="N10" s="125">
        <f>SUM(N11:N24)</f>
        <v>451662</v>
      </c>
      <c r="O10" s="124">
        <f>SUM(O11:O24)</f>
        <v>437210</v>
      </c>
      <c r="P10" s="123">
        <f>SUM(P11:P24)</f>
        <v>1414</v>
      </c>
      <c r="Q10" s="124">
        <f>SUM(Q11:Q24)</f>
        <v>1412</v>
      </c>
      <c r="R10" s="123">
        <f t="shared" si="4"/>
        <v>891698</v>
      </c>
      <c r="S10" s="126">
        <f t="shared" si="5"/>
        <v>0.27490539989776963</v>
      </c>
      <c r="T10" s="125">
        <f>SUM(T11:T24)</f>
        <v>404749</v>
      </c>
      <c r="U10" s="124">
        <f>SUM(U11:U24)</f>
        <v>390735</v>
      </c>
      <c r="V10" s="123">
        <f>SUM(V11:V24)</f>
        <v>209</v>
      </c>
      <c r="W10" s="124">
        <f>SUM(W11:W24)</f>
        <v>208</v>
      </c>
      <c r="X10" s="123">
        <f t="shared" si="6"/>
        <v>795901</v>
      </c>
      <c r="Y10" s="120">
        <f aca="true" t="shared" si="7" ref="Y10:Y43">IF(ISERROR(R10/X10-1),"         /0",IF(R10/X10&gt;5,"  *  ",(R10/X10-1)))</f>
        <v>0.12036295971483901</v>
      </c>
    </row>
    <row r="11" spans="1:25" ht="19.5" customHeight="1">
      <c r="A11" s="248" t="s">
        <v>157</v>
      </c>
      <c r="B11" s="249">
        <v>62406</v>
      </c>
      <c r="C11" s="250">
        <v>59874</v>
      </c>
      <c r="D11" s="251">
        <v>278</v>
      </c>
      <c r="E11" s="250">
        <v>1</v>
      </c>
      <c r="F11" s="251">
        <f t="shared" si="0"/>
        <v>122559</v>
      </c>
      <c r="G11" s="252">
        <f t="shared" si="1"/>
        <v>0.11036151434954522</v>
      </c>
      <c r="H11" s="249">
        <v>50630</v>
      </c>
      <c r="I11" s="250">
        <v>47755</v>
      </c>
      <c r="J11" s="251">
        <v>14</v>
      </c>
      <c r="K11" s="250">
        <v>0</v>
      </c>
      <c r="L11" s="251">
        <f t="shared" si="2"/>
        <v>98399</v>
      </c>
      <c r="M11" s="253">
        <f t="shared" si="3"/>
        <v>0.24553095051778984</v>
      </c>
      <c r="N11" s="249">
        <v>164785</v>
      </c>
      <c r="O11" s="250">
        <v>165482</v>
      </c>
      <c r="P11" s="251">
        <v>1208</v>
      </c>
      <c r="Q11" s="250">
        <v>1006</v>
      </c>
      <c r="R11" s="251">
        <f t="shared" si="4"/>
        <v>332481</v>
      </c>
      <c r="S11" s="252">
        <f t="shared" si="5"/>
        <v>0.10250199312257102</v>
      </c>
      <c r="T11" s="249">
        <v>153106</v>
      </c>
      <c r="U11" s="250">
        <v>149796</v>
      </c>
      <c r="V11" s="251">
        <v>182</v>
      </c>
      <c r="W11" s="250">
        <v>185</v>
      </c>
      <c r="X11" s="251">
        <f t="shared" si="6"/>
        <v>303269</v>
      </c>
      <c r="Y11" s="254">
        <f t="shared" si="7"/>
        <v>0.09632372580118642</v>
      </c>
    </row>
    <row r="12" spans="1:25" ht="19.5" customHeight="1">
      <c r="A12" s="255" t="s">
        <v>177</v>
      </c>
      <c r="B12" s="256">
        <v>29386</v>
      </c>
      <c r="C12" s="257">
        <v>26719</v>
      </c>
      <c r="D12" s="258">
        <v>0</v>
      </c>
      <c r="E12" s="257">
        <v>0</v>
      </c>
      <c r="F12" s="258">
        <f t="shared" si="0"/>
        <v>56105</v>
      </c>
      <c r="G12" s="259">
        <f t="shared" si="1"/>
        <v>0.05052124089280456</v>
      </c>
      <c r="H12" s="256">
        <v>21807</v>
      </c>
      <c r="I12" s="257">
        <v>20511</v>
      </c>
      <c r="J12" s="258"/>
      <c r="K12" s="257"/>
      <c r="L12" s="258">
        <f t="shared" si="2"/>
        <v>42318</v>
      </c>
      <c r="M12" s="260">
        <f t="shared" si="3"/>
        <v>0.32579516990405977</v>
      </c>
      <c r="N12" s="256">
        <v>81676</v>
      </c>
      <c r="O12" s="257">
        <v>81844</v>
      </c>
      <c r="P12" s="258"/>
      <c r="Q12" s="257"/>
      <c r="R12" s="258">
        <f t="shared" si="4"/>
        <v>163520</v>
      </c>
      <c r="S12" s="259">
        <f t="shared" si="5"/>
        <v>0.05041228195115755</v>
      </c>
      <c r="T12" s="256">
        <v>60285</v>
      </c>
      <c r="U12" s="257">
        <v>57934</v>
      </c>
      <c r="V12" s="258"/>
      <c r="W12" s="257"/>
      <c r="X12" s="258">
        <f t="shared" si="6"/>
        <v>118219</v>
      </c>
      <c r="Y12" s="261">
        <f t="shared" si="7"/>
        <v>0.38319559461677066</v>
      </c>
    </row>
    <row r="13" spans="1:25" ht="19.5" customHeight="1">
      <c r="A13" s="255" t="s">
        <v>179</v>
      </c>
      <c r="B13" s="256">
        <v>17478</v>
      </c>
      <c r="C13" s="257">
        <v>16133</v>
      </c>
      <c r="D13" s="258">
        <v>0</v>
      </c>
      <c r="E13" s="257">
        <v>0</v>
      </c>
      <c r="F13" s="258">
        <f>SUM(B13:E13)</f>
        <v>33611</v>
      </c>
      <c r="G13" s="259">
        <f>F13/$F$9</f>
        <v>0.030265919751324376</v>
      </c>
      <c r="H13" s="256">
        <v>15731</v>
      </c>
      <c r="I13" s="257">
        <v>13906</v>
      </c>
      <c r="J13" s="258"/>
      <c r="K13" s="257"/>
      <c r="L13" s="258">
        <f>SUM(H13:K13)</f>
        <v>29637</v>
      </c>
      <c r="M13" s="260">
        <f>IF(ISERROR(F13/L13-1),"         /0",(F13/L13-1))</f>
        <v>0.1340891453251003</v>
      </c>
      <c r="N13" s="256">
        <v>53868</v>
      </c>
      <c r="O13" s="257">
        <v>51593</v>
      </c>
      <c r="P13" s="258"/>
      <c r="Q13" s="257"/>
      <c r="R13" s="258">
        <f>SUM(N13:Q13)</f>
        <v>105461</v>
      </c>
      <c r="S13" s="259">
        <f>R13/$R$9</f>
        <v>0.03251302389219072</v>
      </c>
      <c r="T13" s="256">
        <v>45552</v>
      </c>
      <c r="U13" s="257">
        <v>42818</v>
      </c>
      <c r="V13" s="258"/>
      <c r="W13" s="257"/>
      <c r="X13" s="258">
        <f>SUM(T13:W13)</f>
        <v>88370</v>
      </c>
      <c r="Y13" s="261">
        <f>IF(ISERROR(R13/X13-1),"         /0",IF(R13/X13&gt;5,"  *  ",(R13/X13-1)))</f>
        <v>0.1934027384859116</v>
      </c>
    </row>
    <row r="14" spans="1:25" ht="19.5" customHeight="1">
      <c r="A14" s="255" t="s">
        <v>183</v>
      </c>
      <c r="B14" s="256">
        <v>13942</v>
      </c>
      <c r="C14" s="257">
        <v>11787</v>
      </c>
      <c r="D14" s="258">
        <v>0</v>
      </c>
      <c r="E14" s="257">
        <v>0</v>
      </c>
      <c r="F14" s="258">
        <f t="shared" si="0"/>
        <v>25729</v>
      </c>
      <c r="G14" s="259">
        <f t="shared" si="1"/>
        <v>0.023168363014543596</v>
      </c>
      <c r="H14" s="256">
        <v>11835</v>
      </c>
      <c r="I14" s="257">
        <v>10441</v>
      </c>
      <c r="J14" s="258"/>
      <c r="K14" s="257"/>
      <c r="L14" s="258">
        <f t="shared" si="2"/>
        <v>22276</v>
      </c>
      <c r="M14" s="260">
        <f t="shared" si="3"/>
        <v>0.1550098760998384</v>
      </c>
      <c r="N14" s="256">
        <v>39432</v>
      </c>
      <c r="O14" s="257">
        <v>36934</v>
      </c>
      <c r="P14" s="258"/>
      <c r="Q14" s="257"/>
      <c r="R14" s="258">
        <f t="shared" si="4"/>
        <v>76366</v>
      </c>
      <c r="S14" s="259">
        <f t="shared" si="5"/>
        <v>0.023543201586852358</v>
      </c>
      <c r="T14" s="256">
        <v>34262</v>
      </c>
      <c r="U14" s="257">
        <v>33116</v>
      </c>
      <c r="V14" s="258"/>
      <c r="W14" s="257"/>
      <c r="X14" s="258">
        <f t="shared" si="6"/>
        <v>67378</v>
      </c>
      <c r="Y14" s="261">
        <f t="shared" si="7"/>
        <v>0.13339665766273856</v>
      </c>
    </row>
    <row r="15" spans="1:25" ht="19.5" customHeight="1">
      <c r="A15" s="255" t="s">
        <v>188</v>
      </c>
      <c r="B15" s="256">
        <v>9319</v>
      </c>
      <c r="C15" s="257">
        <v>9332</v>
      </c>
      <c r="D15" s="258">
        <v>0</v>
      </c>
      <c r="E15" s="257">
        <v>0</v>
      </c>
      <c r="F15" s="258">
        <f>SUM(B15:E15)</f>
        <v>18651</v>
      </c>
      <c r="G15" s="259">
        <f>F15/$F$9</f>
        <v>0.016794789482072862</v>
      </c>
      <c r="H15" s="256">
        <v>9943</v>
      </c>
      <c r="I15" s="257">
        <v>10217</v>
      </c>
      <c r="J15" s="258"/>
      <c r="K15" s="257"/>
      <c r="L15" s="258">
        <f>SUM(H15:K15)</f>
        <v>20160</v>
      </c>
      <c r="M15" s="260">
        <f>IF(ISERROR(F15/L15-1),"         /0",(F15/L15-1))</f>
        <v>-0.07485119047619049</v>
      </c>
      <c r="N15" s="256">
        <v>28323</v>
      </c>
      <c r="O15" s="257">
        <v>29057</v>
      </c>
      <c r="P15" s="258"/>
      <c r="Q15" s="257"/>
      <c r="R15" s="258">
        <f>SUM(N15:Q15)</f>
        <v>57380</v>
      </c>
      <c r="S15" s="259">
        <f>R15/$R$9</f>
        <v>0.017689926237508685</v>
      </c>
      <c r="T15" s="256">
        <v>29513</v>
      </c>
      <c r="U15" s="257">
        <v>31669</v>
      </c>
      <c r="V15" s="258"/>
      <c r="W15" s="257"/>
      <c r="X15" s="258">
        <f>SUM(T15:W15)</f>
        <v>61182</v>
      </c>
      <c r="Y15" s="261">
        <f>IF(ISERROR(R15/X15-1),"         /0",IF(R15/X15&gt;5,"  *  ",(R15/X15-1)))</f>
        <v>-0.06214246020071268</v>
      </c>
    </row>
    <row r="16" spans="1:25" ht="19.5" customHeight="1">
      <c r="A16" s="255" t="s">
        <v>191</v>
      </c>
      <c r="B16" s="256">
        <v>8957</v>
      </c>
      <c r="C16" s="257">
        <v>7576</v>
      </c>
      <c r="D16" s="258">
        <v>0</v>
      </c>
      <c r="E16" s="257">
        <v>0</v>
      </c>
      <c r="F16" s="258">
        <f>SUM(B16:E16)</f>
        <v>16533</v>
      </c>
      <c r="G16" s="259">
        <f>F16/$F$9</f>
        <v>0.014887579996091931</v>
      </c>
      <c r="H16" s="256">
        <v>7305</v>
      </c>
      <c r="I16" s="257">
        <v>6435</v>
      </c>
      <c r="J16" s="258"/>
      <c r="K16" s="257"/>
      <c r="L16" s="258">
        <f>SUM(H16:K16)</f>
        <v>13740</v>
      </c>
      <c r="M16" s="260">
        <f>IF(ISERROR(F16/L16-1),"         /0",(F16/L16-1))</f>
        <v>0.20327510917030578</v>
      </c>
      <c r="N16" s="256">
        <v>23812</v>
      </c>
      <c r="O16" s="257">
        <v>20686</v>
      </c>
      <c r="P16" s="258"/>
      <c r="Q16" s="257"/>
      <c r="R16" s="258">
        <f>SUM(N16:Q16)</f>
        <v>44498</v>
      </c>
      <c r="S16" s="259">
        <f>R16/$R$9</f>
        <v>0.013718479221273292</v>
      </c>
      <c r="T16" s="256">
        <v>20742</v>
      </c>
      <c r="U16" s="257">
        <v>19320</v>
      </c>
      <c r="V16" s="258"/>
      <c r="W16" s="257"/>
      <c r="X16" s="258">
        <f>SUM(T16:W16)</f>
        <v>40062</v>
      </c>
      <c r="Y16" s="261">
        <f>IF(ISERROR(R16/X16-1),"         /0",IF(R16/X16&gt;5,"  *  ",(R16/X16-1)))</f>
        <v>0.1107283710249114</v>
      </c>
    </row>
    <row r="17" spans="1:25" ht="19.5" customHeight="1">
      <c r="A17" s="255" t="s">
        <v>196</v>
      </c>
      <c r="B17" s="256">
        <v>5132</v>
      </c>
      <c r="C17" s="257">
        <v>4013</v>
      </c>
      <c r="D17" s="258">
        <v>0</v>
      </c>
      <c r="E17" s="257">
        <v>0</v>
      </c>
      <c r="F17" s="258">
        <f>SUM(B17:E17)</f>
        <v>9145</v>
      </c>
      <c r="G17" s="259">
        <f>F17/$F$9</f>
        <v>0.008234858710715581</v>
      </c>
      <c r="H17" s="256">
        <v>4597</v>
      </c>
      <c r="I17" s="257">
        <v>3452</v>
      </c>
      <c r="J17" s="258">
        <v>0</v>
      </c>
      <c r="K17" s="257">
        <v>0</v>
      </c>
      <c r="L17" s="258">
        <f>SUM(H17:K17)</f>
        <v>8049</v>
      </c>
      <c r="M17" s="260">
        <f>IF(ISERROR(F17/L17-1),"         /0",(F17/L17-1))</f>
        <v>0.13616598335196928</v>
      </c>
      <c r="N17" s="256">
        <v>14509</v>
      </c>
      <c r="O17" s="257">
        <v>12604</v>
      </c>
      <c r="P17" s="258"/>
      <c r="Q17" s="257"/>
      <c r="R17" s="258">
        <f>SUM(N17:Q17)</f>
        <v>27113</v>
      </c>
      <c r="S17" s="259">
        <f>R17/$R$9</f>
        <v>0.008358783026796324</v>
      </c>
      <c r="T17" s="256">
        <v>12672</v>
      </c>
      <c r="U17" s="257">
        <v>11290</v>
      </c>
      <c r="V17" s="258">
        <v>0</v>
      </c>
      <c r="W17" s="257">
        <v>0</v>
      </c>
      <c r="X17" s="258">
        <f>SUM(T17:W17)</f>
        <v>23962</v>
      </c>
      <c r="Y17" s="261">
        <f>IF(ISERROR(R17/X17-1),"         /0",IF(R17/X17&gt;5,"  *  ",(R17/X17-1)))</f>
        <v>0.1314998748017695</v>
      </c>
    </row>
    <row r="18" spans="1:25" ht="19.5" customHeight="1">
      <c r="A18" s="255" t="s">
        <v>158</v>
      </c>
      <c r="B18" s="256">
        <v>4710</v>
      </c>
      <c r="C18" s="257">
        <v>3533</v>
      </c>
      <c r="D18" s="258">
        <v>0</v>
      </c>
      <c r="E18" s="257">
        <v>0</v>
      </c>
      <c r="F18" s="258">
        <f>SUM(B18:E18)</f>
        <v>8243</v>
      </c>
      <c r="G18" s="259">
        <f>F18/$F$9</f>
        <v>0.007422628797422476</v>
      </c>
      <c r="H18" s="256">
        <v>2162</v>
      </c>
      <c r="I18" s="257">
        <v>2171</v>
      </c>
      <c r="J18" s="258"/>
      <c r="K18" s="257"/>
      <c r="L18" s="258">
        <f>SUM(H18:K18)</f>
        <v>4333</v>
      </c>
      <c r="M18" s="260">
        <f>IF(ISERROR(F18/L18-1),"         /0",(F18/L18-1))</f>
        <v>0.9023771059312256</v>
      </c>
      <c r="N18" s="256">
        <v>12853</v>
      </c>
      <c r="O18" s="257">
        <v>11188</v>
      </c>
      <c r="P18" s="258"/>
      <c r="Q18" s="257"/>
      <c r="R18" s="258">
        <f>SUM(N18:Q18)</f>
        <v>24041</v>
      </c>
      <c r="S18" s="259">
        <f>R18/$R$9</f>
        <v>0.0074117029744849485</v>
      </c>
      <c r="T18" s="256">
        <v>8224</v>
      </c>
      <c r="U18" s="257">
        <v>8320</v>
      </c>
      <c r="V18" s="258"/>
      <c r="W18" s="257"/>
      <c r="X18" s="258">
        <f>SUM(T18:W18)</f>
        <v>16544</v>
      </c>
      <c r="Y18" s="261">
        <f>IF(ISERROR(R18/X18-1),"         /0",IF(R18/X18&gt;5,"  *  ",(R18/X18-1)))</f>
        <v>0.45315522243713735</v>
      </c>
    </row>
    <row r="19" spans="1:25" ht="19.5" customHeight="1">
      <c r="A19" s="255" t="s">
        <v>181</v>
      </c>
      <c r="B19" s="256">
        <v>3215</v>
      </c>
      <c r="C19" s="257">
        <v>2306</v>
      </c>
      <c r="D19" s="258">
        <v>0</v>
      </c>
      <c r="E19" s="257">
        <v>0</v>
      </c>
      <c r="F19" s="258">
        <f>SUM(B19:E19)</f>
        <v>5521</v>
      </c>
      <c r="G19" s="259">
        <f>F19/$F$9</f>
        <v>0.004971531431586739</v>
      </c>
      <c r="H19" s="256">
        <v>2196</v>
      </c>
      <c r="I19" s="257">
        <v>1722</v>
      </c>
      <c r="J19" s="258"/>
      <c r="K19" s="257"/>
      <c r="L19" s="258">
        <f>SUM(H19:K19)</f>
        <v>3918</v>
      </c>
      <c r="M19" s="260">
        <f>IF(ISERROR(F19/L19-1),"         /0",(F19/L19-1))</f>
        <v>0.40913731495661043</v>
      </c>
      <c r="N19" s="256">
        <v>9417</v>
      </c>
      <c r="O19" s="257">
        <v>9191</v>
      </c>
      <c r="P19" s="258"/>
      <c r="Q19" s="257"/>
      <c r="R19" s="258">
        <f>SUM(N19:Q19)</f>
        <v>18608</v>
      </c>
      <c r="S19" s="259">
        <f>R19/$R$9</f>
        <v>0.005736740108531921</v>
      </c>
      <c r="T19" s="256">
        <v>6799</v>
      </c>
      <c r="U19" s="257">
        <v>5328</v>
      </c>
      <c r="V19" s="258"/>
      <c r="W19" s="257"/>
      <c r="X19" s="258">
        <f>SUM(T19:W19)</f>
        <v>12127</v>
      </c>
      <c r="Y19" s="261">
        <f>IF(ISERROR(R19/X19-1),"         /0",IF(R19/X19&gt;5,"  *  ",(R19/X19-1)))</f>
        <v>0.534427310959017</v>
      </c>
    </row>
    <row r="20" spans="1:25" ht="19.5" customHeight="1">
      <c r="A20" s="255" t="s">
        <v>190</v>
      </c>
      <c r="B20" s="256">
        <v>2991</v>
      </c>
      <c r="C20" s="257">
        <v>2231</v>
      </c>
      <c r="D20" s="258">
        <v>0</v>
      </c>
      <c r="E20" s="257">
        <v>0</v>
      </c>
      <c r="F20" s="258">
        <f t="shared" si="0"/>
        <v>5222</v>
      </c>
      <c r="G20" s="259">
        <f t="shared" si="1"/>
        <v>0.004702288921526164</v>
      </c>
      <c r="H20" s="256">
        <v>3345</v>
      </c>
      <c r="I20" s="257">
        <v>3058</v>
      </c>
      <c r="J20" s="258"/>
      <c r="K20" s="257"/>
      <c r="L20" s="258">
        <f t="shared" si="2"/>
        <v>6403</v>
      </c>
      <c r="M20" s="260">
        <f t="shared" si="3"/>
        <v>-0.18444479150398252</v>
      </c>
      <c r="N20" s="256">
        <v>8904</v>
      </c>
      <c r="O20" s="257">
        <v>8048</v>
      </c>
      <c r="P20" s="258"/>
      <c r="Q20" s="257"/>
      <c r="R20" s="258">
        <f t="shared" si="4"/>
        <v>16952</v>
      </c>
      <c r="S20" s="259">
        <f t="shared" si="5"/>
        <v>0.005226204767832821</v>
      </c>
      <c r="T20" s="256">
        <v>11055</v>
      </c>
      <c r="U20" s="257">
        <v>10900</v>
      </c>
      <c r="V20" s="258"/>
      <c r="W20" s="257"/>
      <c r="X20" s="258">
        <f t="shared" si="6"/>
        <v>21955</v>
      </c>
      <c r="Y20" s="261">
        <f t="shared" si="7"/>
        <v>-0.22787519927123667</v>
      </c>
    </row>
    <row r="21" spans="1:25" ht="19.5" customHeight="1">
      <c r="A21" s="255" t="s">
        <v>187</v>
      </c>
      <c r="B21" s="256">
        <v>2636</v>
      </c>
      <c r="C21" s="257">
        <v>1730</v>
      </c>
      <c r="D21" s="258">
        <v>0</v>
      </c>
      <c r="E21" s="257">
        <v>0</v>
      </c>
      <c r="F21" s="258">
        <f>SUM(B21:E21)</f>
        <v>4366</v>
      </c>
      <c r="G21" s="259">
        <f>F21/$F$9</f>
        <v>0.003931480932857762</v>
      </c>
      <c r="H21" s="256">
        <v>1461</v>
      </c>
      <c r="I21" s="257">
        <v>1479</v>
      </c>
      <c r="J21" s="258"/>
      <c r="K21" s="257"/>
      <c r="L21" s="258">
        <f>SUM(H21:K21)</f>
        <v>2940</v>
      </c>
      <c r="M21" s="260">
        <f>IF(ISERROR(F21/L21-1),"         /0",(F21/L21-1))</f>
        <v>0.48503401360544207</v>
      </c>
      <c r="N21" s="256">
        <v>7499</v>
      </c>
      <c r="O21" s="257">
        <v>4798</v>
      </c>
      <c r="P21" s="258"/>
      <c r="Q21" s="257"/>
      <c r="R21" s="258">
        <f>SUM(N21:Q21)</f>
        <v>12297</v>
      </c>
      <c r="S21" s="259">
        <f>R21/$R$9</f>
        <v>0.003791094857836255</v>
      </c>
      <c r="T21" s="256">
        <v>4770</v>
      </c>
      <c r="U21" s="257">
        <v>4694</v>
      </c>
      <c r="V21" s="258"/>
      <c r="W21" s="257"/>
      <c r="X21" s="258">
        <f>SUM(T21:W21)</f>
        <v>9464</v>
      </c>
      <c r="Y21" s="261">
        <f>IF(ISERROR(R21/X21-1),"         /0",IF(R21/X21&gt;5,"  *  ",(R21/X21-1)))</f>
        <v>0.2993448858833474</v>
      </c>
    </row>
    <row r="22" spans="1:25" ht="19.5" customHeight="1">
      <c r="A22" s="255" t="s">
        <v>159</v>
      </c>
      <c r="B22" s="256">
        <v>1282</v>
      </c>
      <c r="C22" s="257">
        <v>901</v>
      </c>
      <c r="D22" s="258">
        <v>0</v>
      </c>
      <c r="E22" s="257">
        <v>0</v>
      </c>
      <c r="F22" s="258">
        <f t="shared" si="0"/>
        <v>2183</v>
      </c>
      <c r="G22" s="259">
        <f t="shared" si="1"/>
        <v>0.001965740466428881</v>
      </c>
      <c r="H22" s="256">
        <v>2298</v>
      </c>
      <c r="I22" s="257">
        <v>1872</v>
      </c>
      <c r="J22" s="258"/>
      <c r="K22" s="257"/>
      <c r="L22" s="258">
        <f t="shared" si="2"/>
        <v>4170</v>
      </c>
      <c r="M22" s="260">
        <f t="shared" si="3"/>
        <v>-0.4764988009592326</v>
      </c>
      <c r="N22" s="256">
        <v>5358</v>
      </c>
      <c r="O22" s="257">
        <v>4440</v>
      </c>
      <c r="P22" s="258"/>
      <c r="Q22" s="257"/>
      <c r="R22" s="258">
        <f t="shared" si="4"/>
        <v>9798</v>
      </c>
      <c r="S22" s="259">
        <f t="shared" si="5"/>
        <v>0.0030206674324696776</v>
      </c>
      <c r="T22" s="256">
        <v>9702</v>
      </c>
      <c r="U22" s="257">
        <v>7843</v>
      </c>
      <c r="V22" s="258"/>
      <c r="W22" s="257"/>
      <c r="X22" s="258">
        <f t="shared" si="6"/>
        <v>17545</v>
      </c>
      <c r="Y22" s="261">
        <f t="shared" si="7"/>
        <v>-0.44155029923055</v>
      </c>
    </row>
    <row r="23" spans="1:25" ht="19.5" customHeight="1">
      <c r="A23" s="255" t="s">
        <v>189</v>
      </c>
      <c r="B23" s="256">
        <v>303</v>
      </c>
      <c r="C23" s="257">
        <v>379</v>
      </c>
      <c r="D23" s="258">
        <v>0</v>
      </c>
      <c r="E23" s="257">
        <v>0</v>
      </c>
      <c r="F23" s="258">
        <f t="shared" si="0"/>
        <v>682</v>
      </c>
      <c r="G23" s="259">
        <f t="shared" si="1"/>
        <v>0.0006141250563923485</v>
      </c>
      <c r="H23" s="256">
        <v>174</v>
      </c>
      <c r="I23" s="257">
        <v>145</v>
      </c>
      <c r="J23" s="258"/>
      <c r="K23" s="257"/>
      <c r="L23" s="258">
        <f t="shared" si="2"/>
        <v>319</v>
      </c>
      <c r="M23" s="260">
        <f t="shared" si="3"/>
        <v>1.1379310344827585</v>
      </c>
      <c r="N23" s="256">
        <v>852</v>
      </c>
      <c r="O23" s="257">
        <v>914</v>
      </c>
      <c r="P23" s="258"/>
      <c r="Q23" s="257"/>
      <c r="R23" s="258">
        <f t="shared" si="4"/>
        <v>1766</v>
      </c>
      <c r="S23" s="259">
        <f t="shared" si="5"/>
        <v>0.0005444477123638958</v>
      </c>
      <c r="T23" s="256">
        <v>533</v>
      </c>
      <c r="U23" s="257">
        <v>487</v>
      </c>
      <c r="V23" s="258"/>
      <c r="W23" s="257"/>
      <c r="X23" s="258">
        <f t="shared" si="6"/>
        <v>1020</v>
      </c>
      <c r="Y23" s="261">
        <f t="shared" si="7"/>
        <v>0.7313725490196079</v>
      </c>
    </row>
    <row r="24" spans="1:25" ht="19.5" customHeight="1" thickBot="1">
      <c r="A24" s="262" t="s">
        <v>167</v>
      </c>
      <c r="B24" s="263">
        <v>90</v>
      </c>
      <c r="C24" s="264">
        <v>105</v>
      </c>
      <c r="D24" s="265">
        <v>39</v>
      </c>
      <c r="E24" s="264">
        <v>189</v>
      </c>
      <c r="F24" s="265">
        <f t="shared" si="0"/>
        <v>423</v>
      </c>
      <c r="G24" s="266">
        <f t="shared" si="1"/>
        <v>0.00038090161122282025</v>
      </c>
      <c r="H24" s="263">
        <v>2938</v>
      </c>
      <c r="I24" s="264">
        <v>2542</v>
      </c>
      <c r="J24" s="265">
        <v>10</v>
      </c>
      <c r="K24" s="264">
        <v>6</v>
      </c>
      <c r="L24" s="265">
        <f t="shared" si="2"/>
        <v>5496</v>
      </c>
      <c r="M24" s="267">
        <f t="shared" si="3"/>
        <v>-0.9230349344978166</v>
      </c>
      <c r="N24" s="263">
        <v>374</v>
      </c>
      <c r="O24" s="264">
        <v>431</v>
      </c>
      <c r="P24" s="265">
        <v>206</v>
      </c>
      <c r="Q24" s="264">
        <v>406</v>
      </c>
      <c r="R24" s="265">
        <f t="shared" si="4"/>
        <v>1417</v>
      </c>
      <c r="S24" s="266">
        <f t="shared" si="5"/>
        <v>0.0004368530059001361</v>
      </c>
      <c r="T24" s="263">
        <v>7534</v>
      </c>
      <c r="U24" s="264">
        <v>7220</v>
      </c>
      <c r="V24" s="265">
        <v>27</v>
      </c>
      <c r="W24" s="264">
        <v>23</v>
      </c>
      <c r="X24" s="265">
        <f t="shared" si="6"/>
        <v>14804</v>
      </c>
      <c r="Y24" s="268">
        <f t="shared" si="7"/>
        <v>-0.9042826263172116</v>
      </c>
    </row>
    <row r="25" spans="1:25" s="119" customFormat="1" ht="19.5" customHeight="1">
      <c r="A25" s="128" t="s">
        <v>52</v>
      </c>
      <c r="B25" s="125">
        <f>SUM(B26:B40)</f>
        <v>156974</v>
      </c>
      <c r="C25" s="124">
        <f>SUM(C26:C40)</f>
        <v>147146</v>
      </c>
      <c r="D25" s="123">
        <f>SUM(D26:D40)</f>
        <v>2591</v>
      </c>
      <c r="E25" s="124">
        <f>SUM(E26:E40)</f>
        <v>2475</v>
      </c>
      <c r="F25" s="123">
        <f t="shared" si="0"/>
        <v>309186</v>
      </c>
      <c r="G25" s="126">
        <f t="shared" si="1"/>
        <v>0.27841476493508016</v>
      </c>
      <c r="H25" s="125">
        <f>SUM(H26:H40)</f>
        <v>134675</v>
      </c>
      <c r="I25" s="124">
        <f>SUM(I26:I40)</f>
        <v>124405</v>
      </c>
      <c r="J25" s="123">
        <f>SUM(J26:J40)</f>
        <v>127</v>
      </c>
      <c r="K25" s="124">
        <f>SUM(K26:K40)</f>
        <v>87</v>
      </c>
      <c r="L25" s="123">
        <f t="shared" si="2"/>
        <v>259294</v>
      </c>
      <c r="M25" s="127">
        <f t="shared" si="3"/>
        <v>0.19241478784699995</v>
      </c>
      <c r="N25" s="125">
        <f>SUM(N26:N40)</f>
        <v>435619</v>
      </c>
      <c r="O25" s="124">
        <f>SUM(O26:O40)</f>
        <v>426859</v>
      </c>
      <c r="P25" s="123">
        <f>SUM(P26:P40)</f>
        <v>11658</v>
      </c>
      <c r="Q25" s="124">
        <f>SUM(Q26:Q40)</f>
        <v>11769</v>
      </c>
      <c r="R25" s="123">
        <f t="shared" si="4"/>
        <v>885905</v>
      </c>
      <c r="S25" s="126">
        <f t="shared" si="5"/>
        <v>0.27311945108818636</v>
      </c>
      <c r="T25" s="125">
        <f>SUM(T26:T40)</f>
        <v>389471</v>
      </c>
      <c r="U25" s="124">
        <f>SUM(U26:U40)</f>
        <v>382853</v>
      </c>
      <c r="V25" s="123">
        <f>SUM(V26:V40)</f>
        <v>1551</v>
      </c>
      <c r="W25" s="124">
        <f>SUM(W26:W40)</f>
        <v>1766</v>
      </c>
      <c r="X25" s="123">
        <f t="shared" si="6"/>
        <v>775641</v>
      </c>
      <c r="Y25" s="120">
        <f t="shared" si="7"/>
        <v>0.1421585501540017</v>
      </c>
    </row>
    <row r="26" spans="1:25" ht="19.5" customHeight="1">
      <c r="A26" s="248" t="s">
        <v>157</v>
      </c>
      <c r="B26" s="249">
        <v>37077</v>
      </c>
      <c r="C26" s="250">
        <v>35411</v>
      </c>
      <c r="D26" s="251">
        <v>542</v>
      </c>
      <c r="E26" s="250">
        <v>582</v>
      </c>
      <c r="F26" s="251">
        <f t="shared" si="0"/>
        <v>73612</v>
      </c>
      <c r="G26" s="252">
        <f t="shared" si="1"/>
        <v>0.06628588511899348</v>
      </c>
      <c r="H26" s="249">
        <v>41929</v>
      </c>
      <c r="I26" s="250">
        <v>38568</v>
      </c>
      <c r="J26" s="251">
        <v>89</v>
      </c>
      <c r="K26" s="250">
        <v>60</v>
      </c>
      <c r="L26" s="251">
        <f t="shared" si="2"/>
        <v>80646</v>
      </c>
      <c r="M26" s="253">
        <f t="shared" si="3"/>
        <v>-0.08722069290479384</v>
      </c>
      <c r="N26" s="249">
        <v>101182</v>
      </c>
      <c r="O26" s="250">
        <v>103013</v>
      </c>
      <c r="P26" s="251">
        <v>2834</v>
      </c>
      <c r="Q26" s="250">
        <v>3555</v>
      </c>
      <c r="R26" s="251">
        <f t="shared" si="4"/>
        <v>210584</v>
      </c>
      <c r="S26" s="252">
        <f t="shared" si="5"/>
        <v>0.06492184431508416</v>
      </c>
      <c r="T26" s="249">
        <v>121446</v>
      </c>
      <c r="U26" s="250">
        <v>118728</v>
      </c>
      <c r="V26" s="251">
        <v>277</v>
      </c>
      <c r="W26" s="250">
        <v>295</v>
      </c>
      <c r="X26" s="251">
        <f t="shared" si="6"/>
        <v>240746</v>
      </c>
      <c r="Y26" s="254">
        <f t="shared" si="7"/>
        <v>-0.12528557068445578</v>
      </c>
    </row>
    <row r="27" spans="1:25" ht="19.5" customHeight="1">
      <c r="A27" s="255" t="s">
        <v>176</v>
      </c>
      <c r="B27" s="256">
        <v>26562</v>
      </c>
      <c r="C27" s="257">
        <v>29016</v>
      </c>
      <c r="D27" s="258">
        <v>0</v>
      </c>
      <c r="E27" s="257">
        <v>0</v>
      </c>
      <c r="F27" s="258">
        <f t="shared" si="0"/>
        <v>55578</v>
      </c>
      <c r="G27" s="259">
        <f t="shared" si="1"/>
        <v>0.05004668971286502</v>
      </c>
      <c r="H27" s="256">
        <v>22255</v>
      </c>
      <c r="I27" s="257">
        <v>25207</v>
      </c>
      <c r="J27" s="258"/>
      <c r="K27" s="257"/>
      <c r="L27" s="258">
        <f t="shared" si="2"/>
        <v>47462</v>
      </c>
      <c r="M27" s="260">
        <f t="shared" si="3"/>
        <v>0.17099995786102573</v>
      </c>
      <c r="N27" s="256">
        <v>69720</v>
      </c>
      <c r="O27" s="257">
        <v>74358</v>
      </c>
      <c r="P27" s="258">
        <v>109</v>
      </c>
      <c r="Q27" s="257">
        <v>0</v>
      </c>
      <c r="R27" s="258">
        <f t="shared" si="4"/>
        <v>144187</v>
      </c>
      <c r="S27" s="259">
        <f t="shared" si="5"/>
        <v>0.04445202848392584</v>
      </c>
      <c r="T27" s="256">
        <v>61132</v>
      </c>
      <c r="U27" s="257">
        <v>67719</v>
      </c>
      <c r="V27" s="258">
        <v>91</v>
      </c>
      <c r="W27" s="257">
        <v>93</v>
      </c>
      <c r="X27" s="258">
        <f t="shared" si="6"/>
        <v>129035</v>
      </c>
      <c r="Y27" s="261">
        <f t="shared" si="7"/>
        <v>0.11742550470802504</v>
      </c>
    </row>
    <row r="28" spans="1:25" ht="19.5" customHeight="1">
      <c r="A28" s="255" t="s">
        <v>178</v>
      </c>
      <c r="B28" s="256">
        <v>23398</v>
      </c>
      <c r="C28" s="257">
        <v>19645</v>
      </c>
      <c r="D28" s="258">
        <v>109</v>
      </c>
      <c r="E28" s="257">
        <v>0</v>
      </c>
      <c r="F28" s="258">
        <f t="shared" si="0"/>
        <v>43152</v>
      </c>
      <c r="G28" s="259">
        <f t="shared" si="1"/>
        <v>0.03885736720446132</v>
      </c>
      <c r="H28" s="256">
        <v>10732</v>
      </c>
      <c r="I28" s="257">
        <v>9562</v>
      </c>
      <c r="J28" s="258"/>
      <c r="K28" s="257"/>
      <c r="L28" s="258">
        <f t="shared" si="2"/>
        <v>20294</v>
      </c>
      <c r="M28" s="260">
        <f t="shared" si="3"/>
        <v>1.1263427614073125</v>
      </c>
      <c r="N28" s="256">
        <v>68274</v>
      </c>
      <c r="O28" s="257">
        <v>63648</v>
      </c>
      <c r="P28" s="258">
        <v>251</v>
      </c>
      <c r="Q28" s="257">
        <v>0</v>
      </c>
      <c r="R28" s="258">
        <f t="shared" si="4"/>
        <v>132173</v>
      </c>
      <c r="S28" s="259">
        <f t="shared" si="5"/>
        <v>0.04074818090955447</v>
      </c>
      <c r="T28" s="256">
        <v>33804</v>
      </c>
      <c r="U28" s="257">
        <v>33074</v>
      </c>
      <c r="V28" s="258"/>
      <c r="W28" s="257"/>
      <c r="X28" s="258">
        <f t="shared" si="6"/>
        <v>66878</v>
      </c>
      <c r="Y28" s="261">
        <f t="shared" si="7"/>
        <v>0.9763300337928766</v>
      </c>
    </row>
    <row r="29" spans="1:25" ht="19.5" customHeight="1">
      <c r="A29" s="255" t="s">
        <v>180</v>
      </c>
      <c r="B29" s="256">
        <v>17573</v>
      </c>
      <c r="C29" s="257">
        <v>15271</v>
      </c>
      <c r="D29" s="258">
        <v>0</v>
      </c>
      <c r="E29" s="257">
        <v>0</v>
      </c>
      <c r="F29" s="258">
        <f>SUM(B29:E29)</f>
        <v>32844</v>
      </c>
      <c r="G29" s="259">
        <f>F29/$F$9</f>
        <v>0.029575254182038553</v>
      </c>
      <c r="H29" s="256">
        <v>7013</v>
      </c>
      <c r="I29" s="257">
        <v>5997</v>
      </c>
      <c r="J29" s="258"/>
      <c r="K29" s="257"/>
      <c r="L29" s="258">
        <f>SUM(H29:K29)</f>
        <v>13010</v>
      </c>
      <c r="M29" s="260">
        <f>IF(ISERROR(F29/L29-1),"         /0",(F29/L29-1))</f>
        <v>1.524519600307456</v>
      </c>
      <c r="N29" s="256">
        <v>45253</v>
      </c>
      <c r="O29" s="257">
        <v>41717</v>
      </c>
      <c r="P29" s="258"/>
      <c r="Q29" s="257"/>
      <c r="R29" s="258">
        <f>SUM(N29:Q29)</f>
        <v>86970</v>
      </c>
      <c r="S29" s="259">
        <f>R29/$R$9</f>
        <v>0.02681235421533863</v>
      </c>
      <c r="T29" s="256">
        <v>19159</v>
      </c>
      <c r="U29" s="257">
        <v>17549</v>
      </c>
      <c r="V29" s="258"/>
      <c r="W29" s="257"/>
      <c r="X29" s="258">
        <f>SUM(T29:W29)</f>
        <v>36708</v>
      </c>
      <c r="Y29" s="261">
        <f>IF(ISERROR(R29/X29-1),"         /0",IF(R29/X29&gt;5,"  *  ",(R29/X29-1)))</f>
        <v>1.36923831317424</v>
      </c>
    </row>
    <row r="30" spans="1:25" ht="19.5" customHeight="1">
      <c r="A30" s="255" t="s">
        <v>182</v>
      </c>
      <c r="B30" s="256">
        <v>14427</v>
      </c>
      <c r="C30" s="257">
        <v>12835</v>
      </c>
      <c r="D30" s="258">
        <v>0</v>
      </c>
      <c r="E30" s="257">
        <v>0</v>
      </c>
      <c r="F30" s="258">
        <f t="shared" si="0"/>
        <v>27262</v>
      </c>
      <c r="G30" s="259">
        <f t="shared" si="1"/>
        <v>0.02454879367649297</v>
      </c>
      <c r="H30" s="256">
        <v>14230</v>
      </c>
      <c r="I30" s="257">
        <v>11839</v>
      </c>
      <c r="J30" s="258"/>
      <c r="K30" s="257"/>
      <c r="L30" s="258">
        <f t="shared" si="2"/>
        <v>26069</v>
      </c>
      <c r="M30" s="260">
        <f t="shared" si="3"/>
        <v>0.045763166979937875</v>
      </c>
      <c r="N30" s="256">
        <v>40933</v>
      </c>
      <c r="O30" s="257">
        <v>39070</v>
      </c>
      <c r="P30" s="258"/>
      <c r="Q30" s="257"/>
      <c r="R30" s="258">
        <f t="shared" si="4"/>
        <v>80003</v>
      </c>
      <c r="S30" s="259">
        <f t="shared" si="5"/>
        <v>0.024664467911805637</v>
      </c>
      <c r="T30" s="256">
        <v>39358</v>
      </c>
      <c r="U30" s="257">
        <v>36879</v>
      </c>
      <c r="V30" s="258"/>
      <c r="W30" s="257"/>
      <c r="X30" s="258">
        <f t="shared" si="6"/>
        <v>76237</v>
      </c>
      <c r="Y30" s="261">
        <f t="shared" si="7"/>
        <v>0.04939858598843072</v>
      </c>
    </row>
    <row r="31" spans="1:25" ht="19.5" customHeight="1">
      <c r="A31" s="255" t="s">
        <v>185</v>
      </c>
      <c r="B31" s="256">
        <v>13461</v>
      </c>
      <c r="C31" s="257">
        <v>10342</v>
      </c>
      <c r="D31" s="258">
        <v>0</v>
      </c>
      <c r="E31" s="257">
        <v>0</v>
      </c>
      <c r="F31" s="258">
        <f aca="true" t="shared" si="8" ref="F31:F37">SUM(B31:E31)</f>
        <v>23803</v>
      </c>
      <c r="G31" s="259">
        <f aca="true" t="shared" si="9" ref="G31:G37">F31/$F$9</f>
        <v>0.021434045040039693</v>
      </c>
      <c r="H31" s="256">
        <v>11588</v>
      </c>
      <c r="I31" s="257">
        <v>9449</v>
      </c>
      <c r="J31" s="258"/>
      <c r="K31" s="257"/>
      <c r="L31" s="258">
        <f aca="true" t="shared" si="10" ref="L31:L37">SUM(H31:K31)</f>
        <v>21037</v>
      </c>
      <c r="M31" s="260">
        <f aca="true" t="shared" si="11" ref="M31:M37">IF(ISERROR(F31/L31-1),"         /0",(F31/L31-1))</f>
        <v>0.1314826258496935</v>
      </c>
      <c r="N31" s="256">
        <v>41428</v>
      </c>
      <c r="O31" s="257">
        <v>34758</v>
      </c>
      <c r="P31" s="258"/>
      <c r="Q31" s="257"/>
      <c r="R31" s="258">
        <f aca="true" t="shared" si="12" ref="R31:R37">SUM(N31:Q31)</f>
        <v>76186</v>
      </c>
      <c r="S31" s="259">
        <f aca="true" t="shared" si="13" ref="S31:S37">R31/$R$9</f>
        <v>0.02348770861503724</v>
      </c>
      <c r="T31" s="256">
        <v>34266</v>
      </c>
      <c r="U31" s="257">
        <v>30284</v>
      </c>
      <c r="V31" s="258"/>
      <c r="W31" s="257"/>
      <c r="X31" s="258">
        <f aca="true" t="shared" si="14" ref="X31:X37">SUM(T31:W31)</f>
        <v>64550</v>
      </c>
      <c r="Y31" s="261">
        <f aca="true" t="shared" si="15" ref="Y31:Y37">IF(ISERROR(R31/X31-1),"         /0",IF(R31/X31&gt;5,"  *  ",(R31/X31-1)))</f>
        <v>0.18026336173508906</v>
      </c>
    </row>
    <row r="32" spans="1:25" ht="19.5" customHeight="1">
      <c r="A32" s="255" t="s">
        <v>193</v>
      </c>
      <c r="B32" s="256">
        <v>4610</v>
      </c>
      <c r="C32" s="257">
        <v>5344</v>
      </c>
      <c r="D32" s="258">
        <v>1868</v>
      </c>
      <c r="E32" s="257">
        <v>1861</v>
      </c>
      <c r="F32" s="258">
        <f t="shared" si="8"/>
        <v>13683</v>
      </c>
      <c r="G32" s="259">
        <f t="shared" si="9"/>
        <v>0.012321221622604845</v>
      </c>
      <c r="H32" s="256">
        <v>4069</v>
      </c>
      <c r="I32" s="257">
        <v>3301</v>
      </c>
      <c r="J32" s="258"/>
      <c r="K32" s="257"/>
      <c r="L32" s="258">
        <f t="shared" si="10"/>
        <v>7370</v>
      </c>
      <c r="M32" s="260">
        <f t="shared" si="11"/>
        <v>0.8565807327001358</v>
      </c>
      <c r="N32" s="256">
        <v>14399</v>
      </c>
      <c r="O32" s="257">
        <v>15779</v>
      </c>
      <c r="P32" s="258">
        <v>7707</v>
      </c>
      <c r="Q32" s="257">
        <v>7285</v>
      </c>
      <c r="R32" s="258">
        <f t="shared" si="12"/>
        <v>45170</v>
      </c>
      <c r="S32" s="259">
        <f t="shared" si="13"/>
        <v>0.013925652982716405</v>
      </c>
      <c r="T32" s="256">
        <v>12382</v>
      </c>
      <c r="U32" s="257">
        <v>11236</v>
      </c>
      <c r="V32" s="258">
        <v>1076</v>
      </c>
      <c r="W32" s="257">
        <v>1287</v>
      </c>
      <c r="X32" s="258">
        <f t="shared" si="14"/>
        <v>25981</v>
      </c>
      <c r="Y32" s="261">
        <f t="shared" si="15"/>
        <v>0.7385781917555136</v>
      </c>
    </row>
    <row r="33" spans="1:25" ht="19.5" customHeight="1">
      <c r="A33" s="255" t="s">
        <v>197</v>
      </c>
      <c r="B33" s="256">
        <v>5145</v>
      </c>
      <c r="C33" s="257">
        <v>4301</v>
      </c>
      <c r="D33" s="258">
        <v>0</v>
      </c>
      <c r="E33" s="257">
        <v>0</v>
      </c>
      <c r="F33" s="258">
        <f t="shared" si="8"/>
        <v>9446</v>
      </c>
      <c r="G33" s="259">
        <f t="shared" si="9"/>
        <v>0.008505902174020709</v>
      </c>
      <c r="H33" s="256">
        <v>4948</v>
      </c>
      <c r="I33" s="257">
        <v>3758</v>
      </c>
      <c r="J33" s="258"/>
      <c r="K33" s="257"/>
      <c r="L33" s="258">
        <f t="shared" si="10"/>
        <v>8706</v>
      </c>
      <c r="M33" s="260">
        <f t="shared" si="11"/>
        <v>0.08499885136687335</v>
      </c>
      <c r="N33" s="256">
        <v>15037</v>
      </c>
      <c r="O33" s="257">
        <v>13334</v>
      </c>
      <c r="P33" s="258"/>
      <c r="Q33" s="257"/>
      <c r="R33" s="258">
        <f t="shared" si="12"/>
        <v>28371</v>
      </c>
      <c r="S33" s="259">
        <f t="shared" si="13"/>
        <v>0.008746617240926437</v>
      </c>
      <c r="T33" s="256">
        <v>13302</v>
      </c>
      <c r="U33" s="257">
        <v>12271</v>
      </c>
      <c r="V33" s="258"/>
      <c r="W33" s="257"/>
      <c r="X33" s="258">
        <f t="shared" si="14"/>
        <v>25573</v>
      </c>
      <c r="Y33" s="261">
        <f t="shared" si="15"/>
        <v>0.10941227075431126</v>
      </c>
    </row>
    <row r="34" spans="1:25" ht="19.5" customHeight="1">
      <c r="A34" s="255" t="s">
        <v>159</v>
      </c>
      <c r="B34" s="256">
        <v>5241</v>
      </c>
      <c r="C34" s="257">
        <v>3696</v>
      </c>
      <c r="D34" s="258">
        <v>0</v>
      </c>
      <c r="E34" s="257">
        <v>0</v>
      </c>
      <c r="F34" s="258">
        <f t="shared" si="8"/>
        <v>8937</v>
      </c>
      <c r="G34" s="259">
        <f t="shared" si="9"/>
        <v>0.008047559573282138</v>
      </c>
      <c r="H34" s="256">
        <v>5731</v>
      </c>
      <c r="I34" s="257">
        <v>5019</v>
      </c>
      <c r="J34" s="258"/>
      <c r="K34" s="257"/>
      <c r="L34" s="258">
        <f t="shared" si="10"/>
        <v>10750</v>
      </c>
      <c r="M34" s="260">
        <f t="shared" si="11"/>
        <v>-0.1686511627906977</v>
      </c>
      <c r="N34" s="256">
        <v>12995</v>
      </c>
      <c r="O34" s="257">
        <v>9873</v>
      </c>
      <c r="P34" s="258"/>
      <c r="Q34" s="257"/>
      <c r="R34" s="258">
        <f t="shared" si="12"/>
        <v>22868</v>
      </c>
      <c r="S34" s="259">
        <f t="shared" si="13"/>
        <v>0.0070500737748230855</v>
      </c>
      <c r="T34" s="256">
        <v>16509</v>
      </c>
      <c r="U34" s="257">
        <v>14726</v>
      </c>
      <c r="V34" s="258"/>
      <c r="W34" s="257"/>
      <c r="X34" s="258">
        <f t="shared" si="14"/>
        <v>31235</v>
      </c>
      <c r="Y34" s="261">
        <f t="shared" si="15"/>
        <v>-0.2678725788378422</v>
      </c>
    </row>
    <row r="35" spans="1:25" ht="19.5" customHeight="1">
      <c r="A35" s="255" t="s">
        <v>162</v>
      </c>
      <c r="B35" s="256">
        <v>3127</v>
      </c>
      <c r="C35" s="257">
        <v>3490</v>
      </c>
      <c r="D35" s="258">
        <v>0</v>
      </c>
      <c r="E35" s="257">
        <v>0</v>
      </c>
      <c r="F35" s="258">
        <f t="shared" si="8"/>
        <v>6617</v>
      </c>
      <c r="G35" s="259">
        <f t="shared" si="9"/>
        <v>0.005958453809601422</v>
      </c>
      <c r="H35" s="256">
        <v>1283</v>
      </c>
      <c r="I35" s="257">
        <v>953</v>
      </c>
      <c r="J35" s="258"/>
      <c r="K35" s="257"/>
      <c r="L35" s="258">
        <f t="shared" si="10"/>
        <v>2236</v>
      </c>
      <c r="M35" s="260">
        <f t="shared" si="11"/>
        <v>1.9593023255813953</v>
      </c>
      <c r="N35" s="256">
        <v>9701</v>
      </c>
      <c r="O35" s="257">
        <v>10366</v>
      </c>
      <c r="P35" s="258"/>
      <c r="Q35" s="257"/>
      <c r="R35" s="258">
        <f t="shared" si="12"/>
        <v>20067</v>
      </c>
      <c r="S35" s="259">
        <f t="shared" si="13"/>
        <v>0.006186541474522252</v>
      </c>
      <c r="T35" s="256">
        <v>3782</v>
      </c>
      <c r="U35" s="257">
        <v>3416</v>
      </c>
      <c r="V35" s="258"/>
      <c r="W35" s="257"/>
      <c r="X35" s="258">
        <f t="shared" si="14"/>
        <v>7198</v>
      </c>
      <c r="Y35" s="261">
        <f t="shared" si="15"/>
        <v>1.787857738260628</v>
      </c>
    </row>
    <row r="36" spans="1:25" ht="19.5" customHeight="1">
      <c r="A36" s="255" t="s">
        <v>187</v>
      </c>
      <c r="B36" s="256">
        <v>2138</v>
      </c>
      <c r="C36" s="257">
        <v>3642</v>
      </c>
      <c r="D36" s="258">
        <v>0</v>
      </c>
      <c r="E36" s="257">
        <v>0</v>
      </c>
      <c r="F36" s="258">
        <f t="shared" si="8"/>
        <v>5780</v>
      </c>
      <c r="G36" s="259">
        <f t="shared" si="9"/>
        <v>0.005204754876756267</v>
      </c>
      <c r="H36" s="256">
        <v>1820</v>
      </c>
      <c r="I36" s="257">
        <v>2101</v>
      </c>
      <c r="J36" s="258"/>
      <c r="K36" s="257"/>
      <c r="L36" s="258">
        <f t="shared" si="10"/>
        <v>3921</v>
      </c>
      <c r="M36" s="260">
        <f t="shared" si="11"/>
        <v>0.47411374649324145</v>
      </c>
      <c r="N36" s="256">
        <v>6529</v>
      </c>
      <c r="O36" s="257">
        <v>10647</v>
      </c>
      <c r="P36" s="258"/>
      <c r="Q36" s="257"/>
      <c r="R36" s="258">
        <f t="shared" si="12"/>
        <v>17176</v>
      </c>
      <c r="S36" s="259">
        <f t="shared" si="13"/>
        <v>0.005295262688313858</v>
      </c>
      <c r="T36" s="256">
        <v>5466</v>
      </c>
      <c r="U36" s="257">
        <v>7761</v>
      </c>
      <c r="V36" s="258"/>
      <c r="W36" s="257"/>
      <c r="X36" s="258">
        <f t="shared" si="14"/>
        <v>13227</v>
      </c>
      <c r="Y36" s="261">
        <f t="shared" si="15"/>
        <v>0.2985559839721781</v>
      </c>
    </row>
    <row r="37" spans="1:25" ht="19.5" customHeight="1">
      <c r="A37" s="255" t="s">
        <v>201</v>
      </c>
      <c r="B37" s="256">
        <v>1437</v>
      </c>
      <c r="C37" s="257">
        <v>1430</v>
      </c>
      <c r="D37" s="258">
        <v>0</v>
      </c>
      <c r="E37" s="257">
        <v>0</v>
      </c>
      <c r="F37" s="258">
        <f t="shared" si="8"/>
        <v>2867</v>
      </c>
      <c r="G37" s="259">
        <f t="shared" si="9"/>
        <v>0.0025816664760657817</v>
      </c>
      <c r="H37" s="256">
        <v>1879</v>
      </c>
      <c r="I37" s="257">
        <v>2121</v>
      </c>
      <c r="J37" s="258"/>
      <c r="K37" s="257"/>
      <c r="L37" s="258">
        <f t="shared" si="10"/>
        <v>4000</v>
      </c>
      <c r="M37" s="260">
        <f t="shared" si="11"/>
        <v>-0.28325</v>
      </c>
      <c r="N37" s="256">
        <v>4252</v>
      </c>
      <c r="O37" s="257">
        <v>4215</v>
      </c>
      <c r="P37" s="258"/>
      <c r="Q37" s="257"/>
      <c r="R37" s="258">
        <f t="shared" si="12"/>
        <v>8467</v>
      </c>
      <c r="S37" s="259">
        <f t="shared" si="13"/>
        <v>0.0026103277353256545</v>
      </c>
      <c r="T37" s="256">
        <v>6060</v>
      </c>
      <c r="U37" s="257">
        <v>6517</v>
      </c>
      <c r="V37" s="258"/>
      <c r="W37" s="257"/>
      <c r="X37" s="258">
        <f t="shared" si="14"/>
        <v>12577</v>
      </c>
      <c r="Y37" s="261">
        <f t="shared" si="15"/>
        <v>-0.3267869921284885</v>
      </c>
    </row>
    <row r="38" spans="1:25" ht="19.5" customHeight="1">
      <c r="A38" s="255" t="s">
        <v>186</v>
      </c>
      <c r="B38" s="256">
        <v>1496</v>
      </c>
      <c r="C38" s="257">
        <v>1269</v>
      </c>
      <c r="D38" s="258">
        <v>0</v>
      </c>
      <c r="E38" s="257">
        <v>0</v>
      </c>
      <c r="F38" s="258">
        <f t="shared" si="0"/>
        <v>2765</v>
      </c>
      <c r="G38" s="259">
        <f t="shared" si="1"/>
        <v>0.002489817860593612</v>
      </c>
      <c r="H38" s="256"/>
      <c r="I38" s="257"/>
      <c r="J38" s="258"/>
      <c r="K38" s="257"/>
      <c r="L38" s="258">
        <f t="shared" si="2"/>
        <v>0</v>
      </c>
      <c r="M38" s="260" t="str">
        <f t="shared" si="3"/>
        <v>         /0</v>
      </c>
      <c r="N38" s="256">
        <v>1503</v>
      </c>
      <c r="O38" s="257">
        <v>1282</v>
      </c>
      <c r="P38" s="258"/>
      <c r="Q38" s="257"/>
      <c r="R38" s="258">
        <f t="shared" si="4"/>
        <v>2785</v>
      </c>
      <c r="S38" s="259">
        <f t="shared" si="5"/>
        <v>0.0008585995916950451</v>
      </c>
      <c r="T38" s="256">
        <v>5</v>
      </c>
      <c r="U38" s="257">
        <v>9</v>
      </c>
      <c r="V38" s="258"/>
      <c r="W38" s="257"/>
      <c r="X38" s="258">
        <f t="shared" si="6"/>
        <v>14</v>
      </c>
      <c r="Y38" s="261" t="str">
        <f t="shared" si="7"/>
        <v>  *  </v>
      </c>
    </row>
    <row r="39" spans="1:25" ht="19.5" customHeight="1">
      <c r="A39" s="255" t="s">
        <v>202</v>
      </c>
      <c r="B39" s="256">
        <v>1181</v>
      </c>
      <c r="C39" s="257">
        <v>1275</v>
      </c>
      <c r="D39" s="258">
        <v>0</v>
      </c>
      <c r="E39" s="257">
        <v>0</v>
      </c>
      <c r="F39" s="258">
        <f t="shared" si="0"/>
        <v>2456</v>
      </c>
      <c r="G39" s="259">
        <f t="shared" si="1"/>
        <v>0.0022115705843102755</v>
      </c>
      <c r="H39" s="256">
        <v>366</v>
      </c>
      <c r="I39" s="257">
        <v>308</v>
      </c>
      <c r="J39" s="258">
        <v>0</v>
      </c>
      <c r="K39" s="257">
        <v>0</v>
      </c>
      <c r="L39" s="258">
        <f t="shared" si="2"/>
        <v>674</v>
      </c>
      <c r="M39" s="260">
        <f t="shared" si="3"/>
        <v>2.6439169139465877</v>
      </c>
      <c r="N39" s="256">
        <v>3928</v>
      </c>
      <c r="O39" s="257">
        <v>3772</v>
      </c>
      <c r="P39" s="258">
        <v>0</v>
      </c>
      <c r="Q39" s="257">
        <v>0</v>
      </c>
      <c r="R39" s="258">
        <f t="shared" si="4"/>
        <v>7700</v>
      </c>
      <c r="S39" s="259">
        <f t="shared" si="5"/>
        <v>0.0023738660165356722</v>
      </c>
      <c r="T39" s="256">
        <v>1278</v>
      </c>
      <c r="U39" s="257">
        <v>1150</v>
      </c>
      <c r="V39" s="258">
        <v>0</v>
      </c>
      <c r="W39" s="257">
        <v>0</v>
      </c>
      <c r="X39" s="258">
        <f t="shared" si="6"/>
        <v>2428</v>
      </c>
      <c r="Y39" s="261">
        <f t="shared" si="7"/>
        <v>2.171334431630972</v>
      </c>
    </row>
    <row r="40" spans="1:25" ht="19.5" customHeight="1" thickBot="1">
      <c r="A40" s="255" t="s">
        <v>167</v>
      </c>
      <c r="B40" s="256">
        <v>101</v>
      </c>
      <c r="C40" s="257">
        <v>179</v>
      </c>
      <c r="D40" s="258">
        <v>72</v>
      </c>
      <c r="E40" s="257">
        <v>32</v>
      </c>
      <c r="F40" s="258">
        <f t="shared" si="0"/>
        <v>384</v>
      </c>
      <c r="G40" s="259">
        <f t="shared" si="1"/>
        <v>0.0003457830229540496</v>
      </c>
      <c r="H40" s="256">
        <v>6832</v>
      </c>
      <c r="I40" s="257">
        <v>6222</v>
      </c>
      <c r="J40" s="258">
        <v>38</v>
      </c>
      <c r="K40" s="257">
        <v>27</v>
      </c>
      <c r="L40" s="258">
        <f t="shared" si="2"/>
        <v>13119</v>
      </c>
      <c r="M40" s="260">
        <f t="shared" si="3"/>
        <v>-0.9707294763320375</v>
      </c>
      <c r="N40" s="256">
        <v>485</v>
      </c>
      <c r="O40" s="257">
        <v>1027</v>
      </c>
      <c r="P40" s="258">
        <v>757</v>
      </c>
      <c r="Q40" s="257">
        <v>929</v>
      </c>
      <c r="R40" s="258">
        <f t="shared" si="4"/>
        <v>3198</v>
      </c>
      <c r="S40" s="259">
        <f t="shared" si="5"/>
        <v>0.0009859251325819586</v>
      </c>
      <c r="T40" s="256">
        <v>21522</v>
      </c>
      <c r="U40" s="257">
        <v>21534</v>
      </c>
      <c r="V40" s="258">
        <v>107</v>
      </c>
      <c r="W40" s="257">
        <v>91</v>
      </c>
      <c r="X40" s="258">
        <f t="shared" si="6"/>
        <v>43254</v>
      </c>
      <c r="Y40" s="261">
        <f t="shared" si="7"/>
        <v>-0.9260646414204466</v>
      </c>
    </row>
    <row r="41" spans="1:25" s="119" customFormat="1" ht="19.5" customHeight="1">
      <c r="A41" s="128" t="s">
        <v>51</v>
      </c>
      <c r="B41" s="125">
        <f>SUM(B42:B52)</f>
        <v>81008</v>
      </c>
      <c r="C41" s="124">
        <f>SUM(C42:C52)</f>
        <v>68131</v>
      </c>
      <c r="D41" s="123">
        <f>SUM(D42:D52)</f>
        <v>55</v>
      </c>
      <c r="E41" s="124">
        <f>SUM(E42:E52)</f>
        <v>0</v>
      </c>
      <c r="F41" s="123">
        <f t="shared" si="0"/>
        <v>149194</v>
      </c>
      <c r="G41" s="126">
        <f t="shared" si="1"/>
        <v>0.134345709183871</v>
      </c>
      <c r="H41" s="125">
        <f>SUM(H42:H52)</f>
        <v>67535</v>
      </c>
      <c r="I41" s="124">
        <f>SUM(I42:I52)</f>
        <v>53959</v>
      </c>
      <c r="J41" s="123">
        <f>SUM(J42:J52)</f>
        <v>27</v>
      </c>
      <c r="K41" s="124">
        <f>SUM(K42:K52)</f>
        <v>0</v>
      </c>
      <c r="L41" s="123">
        <f t="shared" si="2"/>
        <v>121521</v>
      </c>
      <c r="M41" s="127">
        <f t="shared" si="3"/>
        <v>0.2277219575217453</v>
      </c>
      <c r="N41" s="125">
        <f>SUM(N42:N52)</f>
        <v>223642</v>
      </c>
      <c r="O41" s="124">
        <f>SUM(O42:O52)</f>
        <v>208568</v>
      </c>
      <c r="P41" s="123">
        <f>SUM(P42:P52)</f>
        <v>322</v>
      </c>
      <c r="Q41" s="124">
        <f>SUM(Q42:Q52)</f>
        <v>71</v>
      </c>
      <c r="R41" s="123">
        <f t="shared" si="4"/>
        <v>432603</v>
      </c>
      <c r="S41" s="126">
        <f t="shared" si="5"/>
        <v>0.13336903381186774</v>
      </c>
      <c r="T41" s="125">
        <f>SUM(T42:T52)</f>
        <v>207020</v>
      </c>
      <c r="U41" s="124">
        <f>SUM(U42:U52)</f>
        <v>180952</v>
      </c>
      <c r="V41" s="123">
        <f>SUM(V42:V52)</f>
        <v>67</v>
      </c>
      <c r="W41" s="124">
        <f>SUM(W42:W52)</f>
        <v>0</v>
      </c>
      <c r="X41" s="123">
        <f t="shared" si="6"/>
        <v>388039</v>
      </c>
      <c r="Y41" s="120">
        <f t="shared" si="7"/>
        <v>0.11484412649244025</v>
      </c>
    </row>
    <row r="42" spans="1:25" ht="19.5" customHeight="1">
      <c r="A42" s="248" t="s">
        <v>157</v>
      </c>
      <c r="B42" s="249">
        <v>38315</v>
      </c>
      <c r="C42" s="250">
        <v>33917</v>
      </c>
      <c r="D42" s="251">
        <v>55</v>
      </c>
      <c r="E42" s="250">
        <v>0</v>
      </c>
      <c r="F42" s="251">
        <f t="shared" si="0"/>
        <v>72287</v>
      </c>
      <c r="G42" s="252">
        <f t="shared" si="1"/>
        <v>0.06509275359447755</v>
      </c>
      <c r="H42" s="249">
        <v>28329</v>
      </c>
      <c r="I42" s="250">
        <v>25638</v>
      </c>
      <c r="J42" s="251">
        <v>27</v>
      </c>
      <c r="K42" s="250">
        <v>0</v>
      </c>
      <c r="L42" s="251">
        <f t="shared" si="2"/>
        <v>53994</v>
      </c>
      <c r="M42" s="253">
        <f t="shared" si="3"/>
        <v>0.33879690335963253</v>
      </c>
      <c r="N42" s="249">
        <v>106114</v>
      </c>
      <c r="O42" s="250">
        <v>102542</v>
      </c>
      <c r="P42" s="251">
        <v>322</v>
      </c>
      <c r="Q42" s="250">
        <v>0</v>
      </c>
      <c r="R42" s="251">
        <f t="shared" si="4"/>
        <v>208978</v>
      </c>
      <c r="S42" s="252">
        <f t="shared" si="5"/>
        <v>0.06442672368877815</v>
      </c>
      <c r="T42" s="249">
        <v>98437</v>
      </c>
      <c r="U42" s="250">
        <v>85135</v>
      </c>
      <c r="V42" s="251">
        <v>66</v>
      </c>
      <c r="W42" s="250">
        <v>0</v>
      </c>
      <c r="X42" s="251">
        <f t="shared" si="6"/>
        <v>183638</v>
      </c>
      <c r="Y42" s="254">
        <f t="shared" si="7"/>
        <v>0.1379888694061142</v>
      </c>
    </row>
    <row r="43" spans="1:25" ht="19.5" customHeight="1">
      <c r="A43" s="255" t="s">
        <v>184</v>
      </c>
      <c r="B43" s="256">
        <v>13965</v>
      </c>
      <c r="C43" s="257">
        <v>10295</v>
      </c>
      <c r="D43" s="258">
        <v>0</v>
      </c>
      <c r="E43" s="257">
        <v>0</v>
      </c>
      <c r="F43" s="258">
        <f t="shared" si="0"/>
        <v>24260</v>
      </c>
      <c r="G43" s="259">
        <f t="shared" si="1"/>
        <v>0.021845562856419903</v>
      </c>
      <c r="H43" s="256">
        <v>13385</v>
      </c>
      <c r="I43" s="257">
        <v>8927</v>
      </c>
      <c r="J43" s="258"/>
      <c r="K43" s="257"/>
      <c r="L43" s="258">
        <f t="shared" si="2"/>
        <v>22312</v>
      </c>
      <c r="M43" s="260">
        <f t="shared" si="3"/>
        <v>0.0873072785944784</v>
      </c>
      <c r="N43" s="256">
        <v>38968</v>
      </c>
      <c r="O43" s="257">
        <v>33249</v>
      </c>
      <c r="P43" s="258"/>
      <c r="Q43" s="257"/>
      <c r="R43" s="258">
        <f t="shared" si="4"/>
        <v>72217</v>
      </c>
      <c r="S43" s="259">
        <f t="shared" si="5"/>
        <v>0.022264088586513853</v>
      </c>
      <c r="T43" s="256">
        <v>36636</v>
      </c>
      <c r="U43" s="257">
        <v>31131</v>
      </c>
      <c r="V43" s="258"/>
      <c r="W43" s="257"/>
      <c r="X43" s="258">
        <f t="shared" si="6"/>
        <v>67767</v>
      </c>
      <c r="Y43" s="261">
        <f t="shared" si="7"/>
        <v>0.0656661797039857</v>
      </c>
    </row>
    <row r="44" spans="1:25" ht="19.5" customHeight="1">
      <c r="A44" s="255" t="s">
        <v>192</v>
      </c>
      <c r="B44" s="256">
        <v>8913</v>
      </c>
      <c r="C44" s="257">
        <v>5861</v>
      </c>
      <c r="D44" s="258">
        <v>0</v>
      </c>
      <c r="E44" s="257">
        <v>0</v>
      </c>
      <c r="F44" s="258">
        <f aca="true" t="shared" si="16" ref="F44:F52">SUM(B44:E44)</f>
        <v>14774</v>
      </c>
      <c r="G44" s="259">
        <f aca="true" t="shared" si="17" ref="G44:G52">F44/$F$9</f>
        <v>0.013303641617508147</v>
      </c>
      <c r="H44" s="256">
        <v>6659</v>
      </c>
      <c r="I44" s="257">
        <v>4468</v>
      </c>
      <c r="J44" s="258"/>
      <c r="K44" s="257"/>
      <c r="L44" s="258">
        <f aca="true" t="shared" si="18" ref="L44:L52">SUM(H44:K44)</f>
        <v>11127</v>
      </c>
      <c r="M44" s="260">
        <f aca="true" t="shared" si="19" ref="M44:M52">IF(ISERROR(F44/L44-1),"         /0",(F44/L44-1))</f>
        <v>0.3277613013390852</v>
      </c>
      <c r="N44" s="256">
        <v>23584</v>
      </c>
      <c r="O44" s="257">
        <v>18462</v>
      </c>
      <c r="P44" s="258"/>
      <c r="Q44" s="257"/>
      <c r="R44" s="258">
        <f aca="true" t="shared" si="20" ref="R44:R52">SUM(N44:Q44)</f>
        <v>42046</v>
      </c>
      <c r="S44" s="259">
        <f aca="true" t="shared" si="21" ref="S44:S52">R44/$R$9</f>
        <v>0.012962541627436219</v>
      </c>
      <c r="T44" s="256">
        <v>19326</v>
      </c>
      <c r="U44" s="257">
        <v>16575</v>
      </c>
      <c r="V44" s="258"/>
      <c r="W44" s="257"/>
      <c r="X44" s="258">
        <f aca="true" t="shared" si="22" ref="X44:X52">SUM(T44:W44)</f>
        <v>35901</v>
      </c>
      <c r="Y44" s="261">
        <f aca="true" t="shared" si="23" ref="Y44:Y52">IF(ISERROR(R44/X44-1),"         /0",IF(R44/X44&gt;5,"  *  ",(R44/X44-1)))</f>
        <v>0.17116514860310295</v>
      </c>
    </row>
    <row r="45" spans="1:25" ht="19.5" customHeight="1">
      <c r="A45" s="255" t="s">
        <v>194</v>
      </c>
      <c r="B45" s="256">
        <v>5789</v>
      </c>
      <c r="C45" s="257">
        <v>5585</v>
      </c>
      <c r="D45" s="258">
        <v>0</v>
      </c>
      <c r="E45" s="257">
        <v>0</v>
      </c>
      <c r="F45" s="258">
        <f>SUM(B45:E45)</f>
        <v>11374</v>
      </c>
      <c r="G45" s="259">
        <f>F45/$F$9</f>
        <v>0.010242021101769166</v>
      </c>
      <c r="H45" s="256">
        <v>6243</v>
      </c>
      <c r="I45" s="257">
        <v>4725</v>
      </c>
      <c r="J45" s="258"/>
      <c r="K45" s="257"/>
      <c r="L45" s="258">
        <f>SUM(H45:K45)</f>
        <v>10968</v>
      </c>
      <c r="M45" s="260">
        <f>IF(ISERROR(F45/L45-1),"         /0",(F45/L45-1))</f>
        <v>0.03701677607585707</v>
      </c>
      <c r="N45" s="256">
        <v>16365</v>
      </c>
      <c r="O45" s="257">
        <v>17902</v>
      </c>
      <c r="P45" s="258"/>
      <c r="Q45" s="257"/>
      <c r="R45" s="258">
        <f>SUM(N45:Q45)</f>
        <v>34267</v>
      </c>
      <c r="S45" s="259">
        <f>R45/$R$9</f>
        <v>0.010564320362159466</v>
      </c>
      <c r="T45" s="256">
        <v>17581</v>
      </c>
      <c r="U45" s="257">
        <v>15800</v>
      </c>
      <c r="V45" s="258"/>
      <c r="W45" s="257"/>
      <c r="X45" s="258">
        <f>SUM(T45:W45)</f>
        <v>33381</v>
      </c>
      <c r="Y45" s="261">
        <f>IF(ISERROR(R45/X45-1),"         /0",IF(R45/X45&gt;5,"  *  ",(R45/X45-1)))</f>
        <v>0.026542044875827564</v>
      </c>
    </row>
    <row r="46" spans="1:25" ht="19.5" customHeight="1">
      <c r="A46" s="255" t="s">
        <v>195</v>
      </c>
      <c r="B46" s="256">
        <v>5002</v>
      </c>
      <c r="C46" s="257">
        <v>5153</v>
      </c>
      <c r="D46" s="258">
        <v>0</v>
      </c>
      <c r="E46" s="257">
        <v>0</v>
      </c>
      <c r="F46" s="258">
        <f>SUM(B46:E46)</f>
        <v>10155</v>
      </c>
      <c r="G46" s="259">
        <f>F46/$F$9</f>
        <v>0.009144340099214514</v>
      </c>
      <c r="H46" s="256">
        <v>6195</v>
      </c>
      <c r="I46" s="257">
        <v>5081</v>
      </c>
      <c r="J46" s="258"/>
      <c r="K46" s="257"/>
      <c r="L46" s="258">
        <f>SUM(H46:K46)</f>
        <v>11276</v>
      </c>
      <c r="M46" s="260">
        <f>IF(ISERROR(F46/L46-1),"         /0",(F46/L46-1))</f>
        <v>-0.09941468605888615</v>
      </c>
      <c r="N46" s="256">
        <v>13614</v>
      </c>
      <c r="O46" s="257">
        <v>15436</v>
      </c>
      <c r="P46" s="258"/>
      <c r="Q46" s="257"/>
      <c r="R46" s="258">
        <f>SUM(N46:Q46)</f>
        <v>29050</v>
      </c>
      <c r="S46" s="259">
        <f>R46/$R$9</f>
        <v>0.008955949062384583</v>
      </c>
      <c r="T46" s="256">
        <v>14596</v>
      </c>
      <c r="U46" s="257">
        <v>14994</v>
      </c>
      <c r="V46" s="258"/>
      <c r="W46" s="257"/>
      <c r="X46" s="258">
        <f>SUM(T46:W46)</f>
        <v>29590</v>
      </c>
      <c r="Y46" s="261">
        <f>IF(ISERROR(R46/X46-1),"         /0",IF(R46/X46&gt;5,"  *  ",(R46/X46-1)))</f>
        <v>-0.018249408583981053</v>
      </c>
    </row>
    <row r="47" spans="1:25" ht="19.5" customHeight="1">
      <c r="A47" s="255" t="s">
        <v>198</v>
      </c>
      <c r="B47" s="256">
        <v>3972</v>
      </c>
      <c r="C47" s="257">
        <v>3356</v>
      </c>
      <c r="D47" s="258">
        <v>0</v>
      </c>
      <c r="E47" s="257">
        <v>0</v>
      </c>
      <c r="F47" s="258">
        <f>SUM(B47:E47)</f>
        <v>7328</v>
      </c>
      <c r="G47" s="259">
        <f>F47/$F$9</f>
        <v>0.006598692688039779</v>
      </c>
      <c r="H47" s="256">
        <v>3608</v>
      </c>
      <c r="I47" s="257">
        <v>2826</v>
      </c>
      <c r="J47" s="258"/>
      <c r="K47" s="257"/>
      <c r="L47" s="258">
        <f>SUM(H47:K47)</f>
        <v>6434</v>
      </c>
      <c r="M47" s="260">
        <f>IF(ISERROR(F47/L47-1),"         /0",(F47/L47-1))</f>
        <v>0.13894933167547396</v>
      </c>
      <c r="N47" s="256">
        <v>10124</v>
      </c>
      <c r="O47" s="257">
        <v>9623</v>
      </c>
      <c r="P47" s="258"/>
      <c r="Q47" s="257"/>
      <c r="R47" s="258">
        <f>SUM(N47:Q47)</f>
        <v>19747</v>
      </c>
      <c r="S47" s="259">
        <f>R47/$R$9</f>
        <v>0.006087887302406484</v>
      </c>
      <c r="T47" s="256">
        <v>10296</v>
      </c>
      <c r="U47" s="257">
        <v>9738</v>
      </c>
      <c r="V47" s="258"/>
      <c r="W47" s="257"/>
      <c r="X47" s="258">
        <f>SUM(T47:W47)</f>
        <v>20034</v>
      </c>
      <c r="Y47" s="261">
        <f>IF(ISERROR(R47/X47-1),"         /0",IF(R47/X47&gt;5,"  *  ",(R47/X47-1)))</f>
        <v>-0.014325646401118108</v>
      </c>
    </row>
    <row r="48" spans="1:25" ht="19.5" customHeight="1">
      <c r="A48" s="255" t="s">
        <v>200</v>
      </c>
      <c r="B48" s="256">
        <v>1322</v>
      </c>
      <c r="C48" s="257">
        <v>1557</v>
      </c>
      <c r="D48" s="258">
        <v>0</v>
      </c>
      <c r="E48" s="257">
        <v>0</v>
      </c>
      <c r="F48" s="258">
        <f>SUM(B48:E48)</f>
        <v>2879</v>
      </c>
      <c r="G48" s="259">
        <f>F48/$F$9</f>
        <v>0.0025924721955330955</v>
      </c>
      <c r="H48" s="256">
        <v>1067</v>
      </c>
      <c r="I48" s="257">
        <v>914</v>
      </c>
      <c r="J48" s="258"/>
      <c r="K48" s="257"/>
      <c r="L48" s="258">
        <f>SUM(H48:K48)</f>
        <v>1981</v>
      </c>
      <c r="M48" s="260">
        <f>IF(ISERROR(F48/L48-1),"         /0",(F48/L48-1))</f>
        <v>0.45330641090358403</v>
      </c>
      <c r="N48" s="256">
        <v>3063</v>
      </c>
      <c r="O48" s="257">
        <v>3502</v>
      </c>
      <c r="P48" s="258"/>
      <c r="Q48" s="257"/>
      <c r="R48" s="258">
        <f>SUM(N48:Q48)</f>
        <v>6565</v>
      </c>
      <c r="S48" s="259">
        <f>R48/$R$9</f>
        <v>0.002023951999812557</v>
      </c>
      <c r="T48" s="256">
        <v>3277</v>
      </c>
      <c r="U48" s="257">
        <v>2953</v>
      </c>
      <c r="V48" s="258"/>
      <c r="W48" s="257"/>
      <c r="X48" s="258">
        <f>SUM(T48:W48)</f>
        <v>6230</v>
      </c>
      <c r="Y48" s="261">
        <f>IF(ISERROR(R48/X48-1),"         /0",IF(R48/X48&gt;5,"  *  ",(R48/X48-1)))</f>
        <v>0.0537720706260032</v>
      </c>
    </row>
    <row r="49" spans="1:25" ht="19.5" customHeight="1">
      <c r="A49" s="255" t="s">
        <v>177</v>
      </c>
      <c r="B49" s="256">
        <v>1717</v>
      </c>
      <c r="C49" s="257">
        <v>1106</v>
      </c>
      <c r="D49" s="258">
        <v>0</v>
      </c>
      <c r="E49" s="257">
        <v>0</v>
      </c>
      <c r="F49" s="258">
        <f t="shared" si="16"/>
        <v>2823</v>
      </c>
      <c r="G49" s="259">
        <f t="shared" si="17"/>
        <v>0.0025420455046856302</v>
      </c>
      <c r="H49" s="256">
        <v>569</v>
      </c>
      <c r="I49" s="257">
        <v>482</v>
      </c>
      <c r="J49" s="258"/>
      <c r="K49" s="257"/>
      <c r="L49" s="258">
        <f t="shared" si="18"/>
        <v>1051</v>
      </c>
      <c r="M49" s="260">
        <f t="shared" si="19"/>
        <v>1.6860133206470027</v>
      </c>
      <c r="N49" s="256">
        <v>5979</v>
      </c>
      <c r="O49" s="257">
        <v>3125</v>
      </c>
      <c r="P49" s="258"/>
      <c r="Q49" s="257"/>
      <c r="R49" s="258">
        <f t="shared" si="20"/>
        <v>9104</v>
      </c>
      <c r="S49" s="259">
        <f t="shared" si="21"/>
        <v>0.0028067111966936053</v>
      </c>
      <c r="T49" s="256">
        <v>2222</v>
      </c>
      <c r="U49" s="257">
        <v>1445</v>
      </c>
      <c r="V49" s="258"/>
      <c r="W49" s="257"/>
      <c r="X49" s="258">
        <f t="shared" si="22"/>
        <v>3667</v>
      </c>
      <c r="Y49" s="261">
        <f t="shared" si="23"/>
        <v>1.482683392418871</v>
      </c>
    </row>
    <row r="50" spans="1:25" ht="19.5" customHeight="1">
      <c r="A50" s="255" t="s">
        <v>188</v>
      </c>
      <c r="B50" s="256">
        <v>1216</v>
      </c>
      <c r="C50" s="257">
        <v>627</v>
      </c>
      <c r="D50" s="258">
        <v>0</v>
      </c>
      <c r="E50" s="257">
        <v>0</v>
      </c>
      <c r="F50" s="258">
        <f>SUM(B50:E50)</f>
        <v>1843</v>
      </c>
      <c r="G50" s="259">
        <f>F50/$F$9</f>
        <v>0.0016595784148549827</v>
      </c>
      <c r="H50" s="256">
        <v>498</v>
      </c>
      <c r="I50" s="257">
        <v>139</v>
      </c>
      <c r="J50" s="258"/>
      <c r="K50" s="257"/>
      <c r="L50" s="258">
        <f>SUM(H50:K50)</f>
        <v>637</v>
      </c>
      <c r="M50" s="260">
        <f>IF(ISERROR(F50/L50-1),"         /0",(F50/L50-1))</f>
        <v>1.893249607535322</v>
      </c>
      <c r="N50" s="256">
        <v>3173</v>
      </c>
      <c r="O50" s="257">
        <v>2036</v>
      </c>
      <c r="P50" s="258"/>
      <c r="Q50" s="257"/>
      <c r="R50" s="258">
        <f>SUM(N50:Q50)</f>
        <v>5209</v>
      </c>
      <c r="S50" s="259">
        <f>R50/$R$9</f>
        <v>0.0016059049454719893</v>
      </c>
      <c r="T50" s="256">
        <v>1671</v>
      </c>
      <c r="U50" s="257">
        <v>616</v>
      </c>
      <c r="V50" s="258"/>
      <c r="W50" s="257"/>
      <c r="X50" s="258">
        <f>SUM(T50:W50)</f>
        <v>2287</v>
      </c>
      <c r="Y50" s="261">
        <f>IF(ISERROR(R50/X50-1),"         /0",IF(R50/X50&gt;5,"  *  ",(R50/X50-1)))</f>
        <v>1.2776563183209446</v>
      </c>
    </row>
    <row r="51" spans="1:25" ht="19.5" customHeight="1">
      <c r="A51" s="255" t="s">
        <v>196</v>
      </c>
      <c r="B51" s="256">
        <v>187</v>
      </c>
      <c r="C51" s="257">
        <v>312</v>
      </c>
      <c r="D51" s="258">
        <v>0</v>
      </c>
      <c r="E51" s="257">
        <v>0</v>
      </c>
      <c r="F51" s="258">
        <f t="shared" si="16"/>
        <v>499</v>
      </c>
      <c r="G51" s="259">
        <f t="shared" si="17"/>
        <v>0.0004493378345158092</v>
      </c>
      <c r="H51" s="256">
        <v>18</v>
      </c>
      <c r="I51" s="257">
        <v>2</v>
      </c>
      <c r="J51" s="258"/>
      <c r="K51" s="257"/>
      <c r="L51" s="258">
        <f t="shared" si="18"/>
        <v>20</v>
      </c>
      <c r="M51" s="260">
        <f t="shared" si="19"/>
        <v>23.95</v>
      </c>
      <c r="N51" s="256">
        <v>665</v>
      </c>
      <c r="O51" s="257">
        <v>1215</v>
      </c>
      <c r="P51" s="258"/>
      <c r="Q51" s="257"/>
      <c r="R51" s="258">
        <f t="shared" si="20"/>
        <v>1880</v>
      </c>
      <c r="S51" s="259">
        <f t="shared" si="21"/>
        <v>0.0005795932611801382</v>
      </c>
      <c r="T51" s="256">
        <v>33</v>
      </c>
      <c r="U51" s="257">
        <v>14</v>
      </c>
      <c r="V51" s="258"/>
      <c r="W51" s="257"/>
      <c r="X51" s="258">
        <f t="shared" si="22"/>
        <v>47</v>
      </c>
      <c r="Y51" s="261" t="str">
        <f t="shared" si="23"/>
        <v>  *  </v>
      </c>
    </row>
    <row r="52" spans="1:25" ht="19.5" customHeight="1" thickBot="1">
      <c r="A52" s="255" t="s">
        <v>167</v>
      </c>
      <c r="B52" s="256">
        <v>610</v>
      </c>
      <c r="C52" s="257">
        <v>362</v>
      </c>
      <c r="D52" s="258">
        <v>0</v>
      </c>
      <c r="E52" s="257">
        <v>0</v>
      </c>
      <c r="F52" s="258">
        <f t="shared" si="16"/>
        <v>972</v>
      </c>
      <c r="G52" s="259">
        <f t="shared" si="17"/>
        <v>0.000875263276852438</v>
      </c>
      <c r="H52" s="256">
        <v>964</v>
      </c>
      <c r="I52" s="257">
        <v>757</v>
      </c>
      <c r="J52" s="258">
        <v>0</v>
      </c>
      <c r="K52" s="257">
        <v>0</v>
      </c>
      <c r="L52" s="258">
        <f t="shared" si="18"/>
        <v>1721</v>
      </c>
      <c r="M52" s="260">
        <f t="shared" si="19"/>
        <v>-0.4352120859965136</v>
      </c>
      <c r="N52" s="256">
        <v>1993</v>
      </c>
      <c r="O52" s="257">
        <v>1476</v>
      </c>
      <c r="P52" s="258">
        <v>0</v>
      </c>
      <c r="Q52" s="257">
        <v>71</v>
      </c>
      <c r="R52" s="258">
        <f t="shared" si="20"/>
        <v>3540</v>
      </c>
      <c r="S52" s="259">
        <f t="shared" si="21"/>
        <v>0.0010913617790306858</v>
      </c>
      <c r="T52" s="256">
        <v>2945</v>
      </c>
      <c r="U52" s="257">
        <v>2551</v>
      </c>
      <c r="V52" s="258">
        <v>1</v>
      </c>
      <c r="W52" s="257">
        <v>0</v>
      </c>
      <c r="X52" s="258">
        <f t="shared" si="22"/>
        <v>5497</v>
      </c>
      <c r="Y52" s="261">
        <f t="shared" si="23"/>
        <v>-0.3560123703838457</v>
      </c>
    </row>
    <row r="53" spans="1:25" s="119" customFormat="1" ht="19.5" customHeight="1">
      <c r="A53" s="128" t="s">
        <v>50</v>
      </c>
      <c r="B53" s="125">
        <f>SUM(B54:B67)</f>
        <v>160172</v>
      </c>
      <c r="C53" s="124">
        <f>SUM(C54:C67)</f>
        <v>148866</v>
      </c>
      <c r="D53" s="123">
        <f>SUM(D54:D67)</f>
        <v>947</v>
      </c>
      <c r="E53" s="124">
        <f>SUM(E54:E67)</f>
        <v>1304</v>
      </c>
      <c r="F53" s="123">
        <f>SUM(B53:E53)</f>
        <v>311289</v>
      </c>
      <c r="G53" s="126">
        <f>F53/$F$9</f>
        <v>0.2803084672717269</v>
      </c>
      <c r="H53" s="125">
        <f>SUM(H54:H67)</f>
        <v>140589</v>
      </c>
      <c r="I53" s="124">
        <f>SUM(I54:I67)</f>
        <v>128796</v>
      </c>
      <c r="J53" s="123">
        <f>SUM(J54:J67)</f>
        <v>52</v>
      </c>
      <c r="K53" s="124">
        <f>SUM(K54:K67)</f>
        <v>15</v>
      </c>
      <c r="L53" s="123">
        <f>SUM(H53:K53)</f>
        <v>269452</v>
      </c>
      <c r="M53" s="127">
        <f>IF(ISERROR(F53/L53-1),"         /0",(F53/L53-1))</f>
        <v>0.155266986327806</v>
      </c>
      <c r="N53" s="125">
        <f>SUM(N54:N67)</f>
        <v>479659</v>
      </c>
      <c r="O53" s="124">
        <f>SUM(O54:O67)</f>
        <v>446145</v>
      </c>
      <c r="P53" s="123">
        <f>SUM(P54:P67)</f>
        <v>6231</v>
      </c>
      <c r="Q53" s="124">
        <f>SUM(Q54:Q67)</f>
        <v>6020</v>
      </c>
      <c r="R53" s="123">
        <f>SUM(N53:Q53)</f>
        <v>938055</v>
      </c>
      <c r="S53" s="126">
        <f>R53/$R$9</f>
        <v>0.28919699820017797</v>
      </c>
      <c r="T53" s="125">
        <f>SUM(T54:T67)</f>
        <v>450159</v>
      </c>
      <c r="U53" s="124">
        <f>SUM(U54:U67)</f>
        <v>426841</v>
      </c>
      <c r="V53" s="123">
        <f>SUM(V54:V67)</f>
        <v>1038</v>
      </c>
      <c r="W53" s="124">
        <f>SUM(W54:W67)</f>
        <v>1110</v>
      </c>
      <c r="X53" s="123">
        <f>SUM(T53:W53)</f>
        <v>879148</v>
      </c>
      <c r="Y53" s="120">
        <f>IF(ISERROR(R53/X53-1),"         /0",IF(R53/X53&gt;5,"  *  ",(R53/X53-1)))</f>
        <v>0.06700464540668927</v>
      </c>
    </row>
    <row r="54" spans="1:25" s="88" customFormat="1" ht="19.5" customHeight="1">
      <c r="A54" s="248" t="s">
        <v>162</v>
      </c>
      <c r="B54" s="249">
        <v>74675</v>
      </c>
      <c r="C54" s="250">
        <v>66694</v>
      </c>
      <c r="D54" s="251">
        <v>0</v>
      </c>
      <c r="E54" s="250">
        <v>174</v>
      </c>
      <c r="F54" s="251">
        <f>SUM(B54:E54)</f>
        <v>141543</v>
      </c>
      <c r="G54" s="252">
        <f>F54/$F$9</f>
        <v>0.12745616254683603</v>
      </c>
      <c r="H54" s="249">
        <v>66592</v>
      </c>
      <c r="I54" s="250">
        <v>56088</v>
      </c>
      <c r="J54" s="251"/>
      <c r="K54" s="250"/>
      <c r="L54" s="251">
        <f>SUM(H54:K54)</f>
        <v>122680</v>
      </c>
      <c r="M54" s="253">
        <f>IF(ISERROR(F54/L54-1),"         /0",(F54/L54-1))</f>
        <v>0.15375774372350826</v>
      </c>
      <c r="N54" s="249">
        <v>222959</v>
      </c>
      <c r="O54" s="250">
        <v>202938</v>
      </c>
      <c r="P54" s="251">
        <v>180</v>
      </c>
      <c r="Q54" s="250">
        <v>295</v>
      </c>
      <c r="R54" s="251">
        <f>SUM(N54:Q54)</f>
        <v>426372</v>
      </c>
      <c r="S54" s="252">
        <f>R54/$R$9</f>
        <v>0.131448052104201</v>
      </c>
      <c r="T54" s="269">
        <v>208577</v>
      </c>
      <c r="U54" s="250">
        <v>192633</v>
      </c>
      <c r="V54" s="251"/>
      <c r="W54" s="250"/>
      <c r="X54" s="251">
        <f>SUM(T54:W54)</f>
        <v>401210</v>
      </c>
      <c r="Y54" s="254">
        <f>IF(ISERROR(R54/X54-1),"         /0",IF(R54/X54&gt;5,"  *  ",(R54/X54-1)))</f>
        <v>0.0627152862590663</v>
      </c>
    </row>
    <row r="55" spans="1:25" s="88" customFormat="1" ht="19.5" customHeight="1">
      <c r="A55" s="255" t="s">
        <v>157</v>
      </c>
      <c r="B55" s="256">
        <v>28298</v>
      </c>
      <c r="C55" s="257">
        <v>27377</v>
      </c>
      <c r="D55" s="258">
        <v>618</v>
      </c>
      <c r="E55" s="257">
        <v>835</v>
      </c>
      <c r="F55" s="258">
        <f aca="true" t="shared" si="24" ref="F55:F67">SUM(B55:E55)</f>
        <v>57128</v>
      </c>
      <c r="G55" s="259">
        <f aca="true" t="shared" si="25" ref="G55:G67">F55/$F$9</f>
        <v>0.05144242847739308</v>
      </c>
      <c r="H55" s="256">
        <v>22689</v>
      </c>
      <c r="I55" s="257">
        <v>22126</v>
      </c>
      <c r="J55" s="258">
        <v>1</v>
      </c>
      <c r="K55" s="257">
        <v>0</v>
      </c>
      <c r="L55" s="258">
        <f aca="true" t="shared" si="26" ref="L55:L67">SUM(H55:K55)</f>
        <v>44816</v>
      </c>
      <c r="M55" s="260">
        <f aca="true" t="shared" si="27" ref="M55:M67">IF(ISERROR(F55/L55-1),"         /0",(F55/L55-1))</f>
        <v>0.27472331310246334</v>
      </c>
      <c r="N55" s="256">
        <v>82027</v>
      </c>
      <c r="O55" s="257">
        <v>81410</v>
      </c>
      <c r="P55" s="258">
        <v>2557</v>
      </c>
      <c r="Q55" s="257">
        <v>2788</v>
      </c>
      <c r="R55" s="258">
        <f aca="true" t="shared" si="28" ref="R55:R67">SUM(N55:Q55)</f>
        <v>168782</v>
      </c>
      <c r="S55" s="259">
        <f aca="true" t="shared" si="29" ref="S55:S67">R55/$R$9</f>
        <v>0.052034526493886214</v>
      </c>
      <c r="T55" s="270">
        <v>72229</v>
      </c>
      <c r="U55" s="257">
        <v>70999</v>
      </c>
      <c r="V55" s="258">
        <v>821</v>
      </c>
      <c r="W55" s="257">
        <v>1015</v>
      </c>
      <c r="X55" s="258">
        <f aca="true" t="shared" si="30" ref="X55:X67">SUM(T55:W55)</f>
        <v>145064</v>
      </c>
      <c r="Y55" s="261">
        <f aca="true" t="shared" si="31" ref="Y55:Y67">IF(ISERROR(R55/X55-1),"         /0",IF(R55/X55&gt;5,"  *  ",(R55/X55-1)))</f>
        <v>0.16350024816632658</v>
      </c>
    </row>
    <row r="56" spans="1:25" s="88" customFormat="1" ht="19.5" customHeight="1">
      <c r="A56" s="255" t="s">
        <v>181</v>
      </c>
      <c r="B56" s="256">
        <v>10292</v>
      </c>
      <c r="C56" s="257">
        <v>11323</v>
      </c>
      <c r="D56" s="258">
        <v>0</v>
      </c>
      <c r="E56" s="257">
        <v>0</v>
      </c>
      <c r="F56" s="258">
        <f t="shared" si="24"/>
        <v>21615</v>
      </c>
      <c r="G56" s="259">
        <f t="shared" si="25"/>
        <v>0.01946380219049943</v>
      </c>
      <c r="H56" s="256">
        <v>7829</v>
      </c>
      <c r="I56" s="257">
        <v>8494</v>
      </c>
      <c r="J56" s="258"/>
      <c r="K56" s="257"/>
      <c r="L56" s="258">
        <f t="shared" si="26"/>
        <v>16323</v>
      </c>
      <c r="M56" s="260">
        <f t="shared" si="27"/>
        <v>0.3242051093548981</v>
      </c>
      <c r="N56" s="256">
        <v>30248</v>
      </c>
      <c r="O56" s="257">
        <v>30180</v>
      </c>
      <c r="P56" s="258"/>
      <c r="Q56" s="257"/>
      <c r="R56" s="258">
        <f t="shared" si="28"/>
        <v>60428</v>
      </c>
      <c r="S56" s="259">
        <f t="shared" si="29"/>
        <v>0.018629607226911378</v>
      </c>
      <c r="T56" s="270">
        <v>22014</v>
      </c>
      <c r="U56" s="257">
        <v>23842</v>
      </c>
      <c r="V56" s="258"/>
      <c r="W56" s="257"/>
      <c r="X56" s="258">
        <f t="shared" si="30"/>
        <v>45856</v>
      </c>
      <c r="Y56" s="261">
        <f t="shared" si="31"/>
        <v>0.3177773900907188</v>
      </c>
    </row>
    <row r="57" spans="1:25" s="88" customFormat="1" ht="19.5" customHeight="1">
      <c r="A57" s="255" t="s">
        <v>189</v>
      </c>
      <c r="B57" s="256">
        <v>9579</v>
      </c>
      <c r="C57" s="257">
        <v>8786</v>
      </c>
      <c r="D57" s="258">
        <v>142</v>
      </c>
      <c r="E57" s="257">
        <v>100</v>
      </c>
      <c r="F57" s="258">
        <f aca="true" t="shared" si="32" ref="F57:F63">SUM(B57:E57)</f>
        <v>18607</v>
      </c>
      <c r="G57" s="259">
        <f aca="true" t="shared" si="33" ref="G57:G63">F57/$F$9</f>
        <v>0.01675516851069271</v>
      </c>
      <c r="H57" s="256">
        <v>7518</v>
      </c>
      <c r="I57" s="257">
        <v>7100</v>
      </c>
      <c r="J57" s="258"/>
      <c r="K57" s="257"/>
      <c r="L57" s="258">
        <f aca="true" t="shared" si="34" ref="L57:L63">SUM(H57:K57)</f>
        <v>14618</v>
      </c>
      <c r="M57" s="260">
        <f aca="true" t="shared" si="35" ref="M57:M63">IF(ISERROR(F57/L57-1),"         /0",(F57/L57-1))</f>
        <v>0.2728827472978519</v>
      </c>
      <c r="N57" s="256">
        <v>28709</v>
      </c>
      <c r="O57" s="257">
        <v>27599</v>
      </c>
      <c r="P57" s="258">
        <v>1739</v>
      </c>
      <c r="Q57" s="257">
        <v>1651</v>
      </c>
      <c r="R57" s="258">
        <f aca="true" t="shared" si="36" ref="R57:R63">SUM(N57:Q57)</f>
        <v>59698</v>
      </c>
      <c r="S57" s="259">
        <f aca="true" t="shared" si="37" ref="S57:S63">R57/$R$9</f>
        <v>0.018404552396772283</v>
      </c>
      <c r="T57" s="270">
        <v>25375</v>
      </c>
      <c r="U57" s="257">
        <v>24886</v>
      </c>
      <c r="V57" s="258"/>
      <c r="W57" s="257"/>
      <c r="X57" s="258">
        <f aca="true" t="shared" si="38" ref="X57:X63">SUM(T57:W57)</f>
        <v>50261</v>
      </c>
      <c r="Y57" s="261">
        <f aca="true" t="shared" si="39" ref="Y57:Y63">IF(ISERROR(R57/X57-1),"         /0",IF(R57/X57&gt;5,"  *  ",(R57/X57-1)))</f>
        <v>0.1877598933566782</v>
      </c>
    </row>
    <row r="58" spans="1:25" s="88" customFormat="1" ht="19.5" customHeight="1">
      <c r="A58" s="255" t="s">
        <v>186</v>
      </c>
      <c r="B58" s="256">
        <v>9102</v>
      </c>
      <c r="C58" s="257">
        <v>9072</v>
      </c>
      <c r="D58" s="258">
        <v>148</v>
      </c>
      <c r="E58" s="257">
        <v>148</v>
      </c>
      <c r="F58" s="258">
        <f t="shared" si="32"/>
        <v>18470</v>
      </c>
      <c r="G58" s="259">
        <f t="shared" si="33"/>
        <v>0.016631803213440873</v>
      </c>
      <c r="H58" s="256">
        <v>6605</v>
      </c>
      <c r="I58" s="257">
        <v>6313</v>
      </c>
      <c r="J58" s="258">
        <v>0</v>
      </c>
      <c r="K58" s="257">
        <v>0</v>
      </c>
      <c r="L58" s="258">
        <f t="shared" si="34"/>
        <v>12918</v>
      </c>
      <c r="M58" s="260">
        <f t="shared" si="35"/>
        <v>0.42978789286267216</v>
      </c>
      <c r="N58" s="256">
        <v>27771</v>
      </c>
      <c r="O58" s="257">
        <v>25846</v>
      </c>
      <c r="P58" s="258">
        <v>148</v>
      </c>
      <c r="Q58" s="257">
        <v>148</v>
      </c>
      <c r="R58" s="258">
        <f t="shared" si="36"/>
        <v>53913</v>
      </c>
      <c r="S58" s="259">
        <f t="shared" si="37"/>
        <v>0.01662106994149191</v>
      </c>
      <c r="T58" s="270">
        <v>20264</v>
      </c>
      <c r="U58" s="257">
        <v>18441</v>
      </c>
      <c r="V58" s="258">
        <v>0</v>
      </c>
      <c r="W58" s="257">
        <v>0</v>
      </c>
      <c r="X58" s="258">
        <f t="shared" si="38"/>
        <v>38705</v>
      </c>
      <c r="Y58" s="261">
        <f t="shared" si="39"/>
        <v>0.39292081126469447</v>
      </c>
    </row>
    <row r="59" spans="1:25" s="88" customFormat="1" ht="19.5" customHeight="1">
      <c r="A59" s="255" t="s">
        <v>176</v>
      </c>
      <c r="B59" s="256">
        <v>8800</v>
      </c>
      <c r="C59" s="257">
        <v>7885</v>
      </c>
      <c r="D59" s="258">
        <v>0</v>
      </c>
      <c r="E59" s="257">
        <v>0</v>
      </c>
      <c r="F59" s="258">
        <f>SUM(B59:E59)</f>
        <v>16685</v>
      </c>
      <c r="G59" s="259">
        <f>F59/$F$9</f>
        <v>0.015024452442677909</v>
      </c>
      <c r="H59" s="256">
        <v>8240</v>
      </c>
      <c r="I59" s="257">
        <v>7462</v>
      </c>
      <c r="J59" s="258"/>
      <c r="K59" s="257"/>
      <c r="L59" s="258">
        <f>SUM(H59:K59)</f>
        <v>15702</v>
      </c>
      <c r="M59" s="260">
        <f>IF(ISERROR(F59/L59-1),"         /0",(F59/L59-1))</f>
        <v>0.06260349000127374</v>
      </c>
      <c r="N59" s="256">
        <v>23432</v>
      </c>
      <c r="O59" s="257">
        <v>21066</v>
      </c>
      <c r="P59" s="258"/>
      <c r="Q59" s="257"/>
      <c r="R59" s="258">
        <f>SUM(N59:Q59)</f>
        <v>44498</v>
      </c>
      <c r="S59" s="259">
        <f>R59/$R$9</f>
        <v>0.013718479221273292</v>
      </c>
      <c r="T59" s="270">
        <v>28940</v>
      </c>
      <c r="U59" s="257">
        <v>26632</v>
      </c>
      <c r="V59" s="258"/>
      <c r="W59" s="257"/>
      <c r="X59" s="258">
        <f>SUM(T59:W59)</f>
        <v>55572</v>
      </c>
      <c r="Y59" s="261">
        <f>IF(ISERROR(R59/X59-1),"         /0",IF(R59/X59&gt;5,"  *  ",(R59/X59-1)))</f>
        <v>-0.1992730151875045</v>
      </c>
    </row>
    <row r="60" spans="1:25" s="88" customFormat="1" ht="19.5" customHeight="1">
      <c r="A60" s="255" t="s">
        <v>190</v>
      </c>
      <c r="B60" s="256">
        <v>6270</v>
      </c>
      <c r="C60" s="257">
        <v>5708</v>
      </c>
      <c r="D60" s="258">
        <v>0</v>
      </c>
      <c r="E60" s="257">
        <v>0</v>
      </c>
      <c r="F60" s="258">
        <f t="shared" si="32"/>
        <v>11978</v>
      </c>
      <c r="G60" s="259">
        <f t="shared" si="33"/>
        <v>0.010785908981623973</v>
      </c>
      <c r="H60" s="256">
        <v>7296</v>
      </c>
      <c r="I60" s="257">
        <v>7348</v>
      </c>
      <c r="J60" s="258"/>
      <c r="K60" s="257"/>
      <c r="L60" s="258">
        <f t="shared" si="34"/>
        <v>14644</v>
      </c>
      <c r="M60" s="260">
        <f t="shared" si="35"/>
        <v>-0.18205408358372033</v>
      </c>
      <c r="N60" s="256">
        <v>17427</v>
      </c>
      <c r="O60" s="257">
        <v>14703</v>
      </c>
      <c r="P60" s="258"/>
      <c r="Q60" s="257"/>
      <c r="R60" s="258">
        <f t="shared" si="36"/>
        <v>32130</v>
      </c>
      <c r="S60" s="259">
        <f t="shared" si="37"/>
        <v>0.00990549546899885</v>
      </c>
      <c r="T60" s="270">
        <v>23020</v>
      </c>
      <c r="U60" s="257">
        <v>21843</v>
      </c>
      <c r="V60" s="258">
        <v>118</v>
      </c>
      <c r="W60" s="257">
        <v>0</v>
      </c>
      <c r="X60" s="258">
        <f t="shared" si="38"/>
        <v>44981</v>
      </c>
      <c r="Y60" s="261">
        <f t="shared" si="39"/>
        <v>-0.2856984059936417</v>
      </c>
    </row>
    <row r="61" spans="1:25" s="88" customFormat="1" ht="19.5" customHeight="1">
      <c r="A61" s="255" t="s">
        <v>187</v>
      </c>
      <c r="B61" s="256">
        <v>5857</v>
      </c>
      <c r="C61" s="257">
        <v>4845</v>
      </c>
      <c r="D61" s="258">
        <v>0</v>
      </c>
      <c r="E61" s="257">
        <v>0</v>
      </c>
      <c r="F61" s="258">
        <f t="shared" si="32"/>
        <v>10702</v>
      </c>
      <c r="G61" s="259">
        <f t="shared" si="33"/>
        <v>0.00963690081159958</v>
      </c>
      <c r="H61" s="256">
        <v>5036</v>
      </c>
      <c r="I61" s="257">
        <v>4968</v>
      </c>
      <c r="J61" s="258"/>
      <c r="K61" s="257"/>
      <c r="L61" s="258">
        <f t="shared" si="34"/>
        <v>10004</v>
      </c>
      <c r="M61" s="260">
        <f t="shared" si="35"/>
        <v>0.06977209116353467</v>
      </c>
      <c r="N61" s="256">
        <v>17961</v>
      </c>
      <c r="O61" s="257">
        <v>14641</v>
      </c>
      <c r="P61" s="258"/>
      <c r="Q61" s="257"/>
      <c r="R61" s="258">
        <f t="shared" si="36"/>
        <v>32602</v>
      </c>
      <c r="S61" s="259">
        <f t="shared" si="37"/>
        <v>0.01005101037286961</v>
      </c>
      <c r="T61" s="270">
        <v>17197</v>
      </c>
      <c r="U61" s="257">
        <v>15202</v>
      </c>
      <c r="V61" s="258"/>
      <c r="W61" s="257"/>
      <c r="X61" s="258">
        <f t="shared" si="38"/>
        <v>32399</v>
      </c>
      <c r="Y61" s="261">
        <f t="shared" si="39"/>
        <v>0.006265625482267945</v>
      </c>
    </row>
    <row r="62" spans="1:25" s="88" customFormat="1" ht="19.5" customHeight="1">
      <c r="A62" s="255" t="s">
        <v>158</v>
      </c>
      <c r="B62" s="256">
        <v>2900</v>
      </c>
      <c r="C62" s="257">
        <v>2853</v>
      </c>
      <c r="D62" s="258">
        <v>0</v>
      </c>
      <c r="E62" s="257">
        <v>0</v>
      </c>
      <c r="F62" s="258">
        <f t="shared" si="32"/>
        <v>5753</v>
      </c>
      <c r="G62" s="259">
        <f t="shared" si="33"/>
        <v>0.005180442007954811</v>
      </c>
      <c r="H62" s="256">
        <v>3513</v>
      </c>
      <c r="I62" s="257">
        <v>4310</v>
      </c>
      <c r="J62" s="258"/>
      <c r="K62" s="257"/>
      <c r="L62" s="258">
        <f t="shared" si="34"/>
        <v>7823</v>
      </c>
      <c r="M62" s="260">
        <f t="shared" si="35"/>
        <v>-0.26460437172440243</v>
      </c>
      <c r="N62" s="256">
        <v>11280</v>
      </c>
      <c r="O62" s="257">
        <v>11135</v>
      </c>
      <c r="P62" s="258"/>
      <c r="Q62" s="257"/>
      <c r="R62" s="258">
        <f t="shared" si="36"/>
        <v>22415</v>
      </c>
      <c r="S62" s="259">
        <f t="shared" si="37"/>
        <v>0.006910416462421701</v>
      </c>
      <c r="T62" s="270">
        <v>12485</v>
      </c>
      <c r="U62" s="257">
        <v>13735</v>
      </c>
      <c r="V62" s="258"/>
      <c r="W62" s="257"/>
      <c r="X62" s="258">
        <f t="shared" si="38"/>
        <v>26220</v>
      </c>
      <c r="Y62" s="261">
        <f t="shared" si="39"/>
        <v>-0.1451182303585049</v>
      </c>
    </row>
    <row r="63" spans="1:25" s="88" customFormat="1" ht="19.5" customHeight="1">
      <c r="A63" s="255" t="s">
        <v>199</v>
      </c>
      <c r="B63" s="256">
        <v>2117</v>
      </c>
      <c r="C63" s="257">
        <v>2025</v>
      </c>
      <c r="D63" s="258">
        <v>0</v>
      </c>
      <c r="E63" s="257">
        <v>0</v>
      </c>
      <c r="F63" s="258">
        <f t="shared" si="32"/>
        <v>4142</v>
      </c>
      <c r="G63" s="259">
        <f t="shared" si="33"/>
        <v>0.0037297741694678993</v>
      </c>
      <c r="H63" s="256">
        <v>2236</v>
      </c>
      <c r="I63" s="257">
        <v>1906</v>
      </c>
      <c r="J63" s="258"/>
      <c r="K63" s="257"/>
      <c r="L63" s="258">
        <f t="shared" si="34"/>
        <v>4142</v>
      </c>
      <c r="M63" s="260">
        <f t="shared" si="35"/>
        <v>0</v>
      </c>
      <c r="N63" s="256">
        <v>7933</v>
      </c>
      <c r="O63" s="257">
        <v>7105</v>
      </c>
      <c r="P63" s="258">
        <v>1397</v>
      </c>
      <c r="Q63" s="257">
        <v>926</v>
      </c>
      <c r="R63" s="258">
        <f t="shared" si="36"/>
        <v>17361</v>
      </c>
      <c r="S63" s="259">
        <f t="shared" si="37"/>
        <v>0.005352297131568287</v>
      </c>
      <c r="T63" s="270">
        <v>8210</v>
      </c>
      <c r="U63" s="257">
        <v>7920</v>
      </c>
      <c r="V63" s="258"/>
      <c r="W63" s="257"/>
      <c r="X63" s="258">
        <f t="shared" si="38"/>
        <v>16130</v>
      </c>
      <c r="Y63" s="261">
        <f t="shared" si="39"/>
        <v>0.07631742095474281</v>
      </c>
    </row>
    <row r="64" spans="1:25" s="88" customFormat="1" ht="19.5" customHeight="1">
      <c r="A64" s="255" t="s">
        <v>159</v>
      </c>
      <c r="B64" s="256">
        <v>2034</v>
      </c>
      <c r="C64" s="257">
        <v>1623</v>
      </c>
      <c r="D64" s="258">
        <v>0</v>
      </c>
      <c r="E64" s="257">
        <v>0</v>
      </c>
      <c r="F64" s="258">
        <f t="shared" si="24"/>
        <v>3657</v>
      </c>
      <c r="G64" s="259">
        <f t="shared" si="25"/>
        <v>0.0032930430076639565</v>
      </c>
      <c r="H64" s="256">
        <v>2283</v>
      </c>
      <c r="I64" s="257">
        <v>1890</v>
      </c>
      <c r="J64" s="258"/>
      <c r="K64" s="257"/>
      <c r="L64" s="258">
        <f t="shared" si="26"/>
        <v>4173</v>
      </c>
      <c r="M64" s="260">
        <f t="shared" si="27"/>
        <v>-0.1236520488856937</v>
      </c>
      <c r="N64" s="256">
        <v>8578</v>
      </c>
      <c r="O64" s="257">
        <v>7156</v>
      </c>
      <c r="P64" s="258"/>
      <c r="Q64" s="257"/>
      <c r="R64" s="258">
        <f t="shared" si="28"/>
        <v>15734</v>
      </c>
      <c r="S64" s="259">
        <f t="shared" si="29"/>
        <v>0.004850702325217178</v>
      </c>
      <c r="T64" s="270">
        <v>9411</v>
      </c>
      <c r="U64" s="257">
        <v>8505</v>
      </c>
      <c r="V64" s="258"/>
      <c r="W64" s="257"/>
      <c r="X64" s="258">
        <f t="shared" si="30"/>
        <v>17916</v>
      </c>
      <c r="Y64" s="261">
        <f t="shared" si="31"/>
        <v>-0.12179057825407458</v>
      </c>
    </row>
    <row r="65" spans="1:25" s="88" customFormat="1" ht="19.5" customHeight="1">
      <c r="A65" s="255" t="s">
        <v>177</v>
      </c>
      <c r="B65" s="256">
        <v>197</v>
      </c>
      <c r="C65" s="257">
        <v>250</v>
      </c>
      <c r="D65" s="258">
        <v>0</v>
      </c>
      <c r="E65" s="257">
        <v>0</v>
      </c>
      <c r="F65" s="258">
        <f t="shared" si="24"/>
        <v>447</v>
      </c>
      <c r="G65" s="259">
        <f t="shared" si="25"/>
        <v>0.00040251305015744836</v>
      </c>
      <c r="H65" s="256">
        <v>119</v>
      </c>
      <c r="I65" s="257">
        <v>152</v>
      </c>
      <c r="J65" s="258"/>
      <c r="K65" s="257"/>
      <c r="L65" s="258">
        <f t="shared" si="26"/>
        <v>271</v>
      </c>
      <c r="M65" s="260">
        <f t="shared" si="27"/>
        <v>0.6494464944649447</v>
      </c>
      <c r="N65" s="256">
        <v>1112</v>
      </c>
      <c r="O65" s="257">
        <v>974</v>
      </c>
      <c r="P65" s="258"/>
      <c r="Q65" s="257"/>
      <c r="R65" s="258">
        <f t="shared" si="28"/>
        <v>2086</v>
      </c>
      <c r="S65" s="259">
        <f t="shared" si="29"/>
        <v>0.000643101884479664</v>
      </c>
      <c r="T65" s="270">
        <v>316</v>
      </c>
      <c r="U65" s="257">
        <v>398</v>
      </c>
      <c r="V65" s="258"/>
      <c r="W65" s="257"/>
      <c r="X65" s="258">
        <f t="shared" si="30"/>
        <v>714</v>
      </c>
      <c r="Y65" s="261">
        <f t="shared" si="31"/>
        <v>1.9215686274509802</v>
      </c>
    </row>
    <row r="66" spans="1:25" s="88" customFormat="1" ht="19.5" customHeight="1">
      <c r="A66" s="255" t="s">
        <v>191</v>
      </c>
      <c r="B66" s="256">
        <v>11</v>
      </c>
      <c r="C66" s="257">
        <v>364</v>
      </c>
      <c r="D66" s="258">
        <v>0</v>
      </c>
      <c r="E66" s="257">
        <v>0</v>
      </c>
      <c r="F66" s="258">
        <f t="shared" si="24"/>
        <v>375</v>
      </c>
      <c r="G66" s="259">
        <f t="shared" si="25"/>
        <v>0.000337678733353564</v>
      </c>
      <c r="H66" s="256">
        <v>11</v>
      </c>
      <c r="I66" s="257">
        <v>18</v>
      </c>
      <c r="J66" s="258"/>
      <c r="K66" s="257"/>
      <c r="L66" s="258">
        <f t="shared" si="26"/>
        <v>29</v>
      </c>
      <c r="M66" s="260">
        <f t="shared" si="27"/>
        <v>11.931034482758621</v>
      </c>
      <c r="N66" s="256">
        <v>44</v>
      </c>
      <c r="O66" s="257">
        <v>1209</v>
      </c>
      <c r="P66" s="258"/>
      <c r="Q66" s="257"/>
      <c r="R66" s="258">
        <f t="shared" si="28"/>
        <v>1253</v>
      </c>
      <c r="S66" s="259">
        <f t="shared" si="29"/>
        <v>0.0003862927426908049</v>
      </c>
      <c r="T66" s="270">
        <v>32</v>
      </c>
      <c r="U66" s="257">
        <v>41</v>
      </c>
      <c r="V66" s="258"/>
      <c r="W66" s="257"/>
      <c r="X66" s="258">
        <f t="shared" si="30"/>
        <v>73</v>
      </c>
      <c r="Y66" s="261" t="str">
        <f t="shared" si="31"/>
        <v>  *  </v>
      </c>
    </row>
    <row r="67" spans="1:25" s="88" customFormat="1" ht="19.5" customHeight="1" thickBot="1">
      <c r="A67" s="262" t="s">
        <v>167</v>
      </c>
      <c r="B67" s="263">
        <v>40</v>
      </c>
      <c r="C67" s="264">
        <v>61</v>
      </c>
      <c r="D67" s="265">
        <v>39</v>
      </c>
      <c r="E67" s="264">
        <v>47</v>
      </c>
      <c r="F67" s="265">
        <f t="shared" si="24"/>
        <v>187</v>
      </c>
      <c r="G67" s="266">
        <f t="shared" si="25"/>
        <v>0.00016838912836564392</v>
      </c>
      <c r="H67" s="263">
        <v>622</v>
      </c>
      <c r="I67" s="264">
        <v>621</v>
      </c>
      <c r="J67" s="265">
        <v>51</v>
      </c>
      <c r="K67" s="264">
        <v>15</v>
      </c>
      <c r="L67" s="265">
        <f t="shared" si="26"/>
        <v>1309</v>
      </c>
      <c r="M67" s="267">
        <f t="shared" si="27"/>
        <v>-0.8571428571428572</v>
      </c>
      <c r="N67" s="263">
        <v>178</v>
      </c>
      <c r="O67" s="264">
        <v>183</v>
      </c>
      <c r="P67" s="265">
        <v>210</v>
      </c>
      <c r="Q67" s="264">
        <v>212</v>
      </c>
      <c r="R67" s="265">
        <f t="shared" si="28"/>
        <v>783</v>
      </c>
      <c r="S67" s="266">
        <f t="shared" si="29"/>
        <v>0.00024139442739577033</v>
      </c>
      <c r="T67" s="271">
        <v>2089</v>
      </c>
      <c r="U67" s="264">
        <v>1764</v>
      </c>
      <c r="V67" s="265">
        <v>99</v>
      </c>
      <c r="W67" s="264">
        <v>95</v>
      </c>
      <c r="X67" s="265">
        <f t="shared" si="30"/>
        <v>4047</v>
      </c>
      <c r="Y67" s="268">
        <f t="shared" si="31"/>
        <v>-0.8065233506300964</v>
      </c>
    </row>
    <row r="68" spans="1:25" s="119" customFormat="1" ht="19.5" customHeight="1">
      <c r="A68" s="128" t="s">
        <v>49</v>
      </c>
      <c r="B68" s="125">
        <f>SUM(B69:B75)</f>
        <v>12896</v>
      </c>
      <c r="C68" s="124">
        <f>SUM(C69:C75)</f>
        <v>12845</v>
      </c>
      <c r="D68" s="123">
        <f>SUM(D69:D75)</f>
        <v>259</v>
      </c>
      <c r="E68" s="124">
        <f>SUM(E69:E75)</f>
        <v>360</v>
      </c>
      <c r="F68" s="123">
        <f aca="true" t="shared" si="40" ref="F68:F76">SUM(B68:E68)</f>
        <v>26360</v>
      </c>
      <c r="G68" s="126">
        <f aca="true" t="shared" si="41" ref="G68:G76">F68/$F$9</f>
        <v>0.023736563763199863</v>
      </c>
      <c r="H68" s="125">
        <f>SUM(H69:H75)</f>
        <v>9931</v>
      </c>
      <c r="I68" s="124">
        <f>SUM(I69:I75)</f>
        <v>10182</v>
      </c>
      <c r="J68" s="123">
        <f>SUM(J69:J75)</f>
        <v>32</v>
      </c>
      <c r="K68" s="124">
        <f>SUM(K69:K75)</f>
        <v>31</v>
      </c>
      <c r="L68" s="123">
        <f aca="true" t="shared" si="42" ref="L68:L76">SUM(H68:K68)</f>
        <v>20176</v>
      </c>
      <c r="M68" s="127">
        <f aca="true" t="shared" si="43" ref="M68:M76">IF(ISERROR(F68/L68-1),"         /0",(F68/L68-1))</f>
        <v>0.30650277557494054</v>
      </c>
      <c r="N68" s="125">
        <f>SUM(N69:N75)</f>
        <v>36107</v>
      </c>
      <c r="O68" s="124">
        <f>SUM(O69:O75)</f>
        <v>39006</v>
      </c>
      <c r="P68" s="123">
        <f>SUM(P69:P75)</f>
        <v>2432</v>
      </c>
      <c r="Q68" s="124">
        <f>SUM(Q69:Q75)</f>
        <v>2861</v>
      </c>
      <c r="R68" s="123">
        <f aca="true" t="shared" si="44" ref="R68:R76">SUM(N68:Q68)</f>
        <v>80406</v>
      </c>
      <c r="S68" s="126">
        <f aca="true" t="shared" si="45" ref="S68:S76">R68/$R$9</f>
        <v>0.024788710509813933</v>
      </c>
      <c r="T68" s="125">
        <f>SUM(T69:T75)</f>
        <v>34217</v>
      </c>
      <c r="U68" s="124">
        <f>SUM(U69:U75)</f>
        <v>34944</v>
      </c>
      <c r="V68" s="123">
        <f>SUM(V69:V75)</f>
        <v>514</v>
      </c>
      <c r="W68" s="124">
        <f>SUM(W69:W75)</f>
        <v>537</v>
      </c>
      <c r="X68" s="123">
        <f aca="true" t="shared" si="46" ref="X68:X76">SUM(T68:W68)</f>
        <v>70212</v>
      </c>
      <c r="Y68" s="120">
        <f aca="true" t="shared" si="47" ref="Y68:Y76">IF(ISERROR(R68/X68-1),"         /0",IF(R68/X68&gt;5,"  *  ",(R68/X68-1)))</f>
        <v>0.14518885660570846</v>
      </c>
    </row>
    <row r="69" spans="1:25" ht="19.5" customHeight="1">
      <c r="A69" s="248" t="s">
        <v>157</v>
      </c>
      <c r="B69" s="249">
        <v>7298</v>
      </c>
      <c r="C69" s="250">
        <v>7211</v>
      </c>
      <c r="D69" s="251">
        <v>45</v>
      </c>
      <c r="E69" s="250">
        <v>67</v>
      </c>
      <c r="F69" s="251">
        <f t="shared" si="40"/>
        <v>14621</v>
      </c>
      <c r="G69" s="252">
        <f t="shared" si="41"/>
        <v>0.013165868694299893</v>
      </c>
      <c r="H69" s="249">
        <v>5472</v>
      </c>
      <c r="I69" s="250">
        <v>5801</v>
      </c>
      <c r="J69" s="251">
        <v>1</v>
      </c>
      <c r="K69" s="250"/>
      <c r="L69" s="251">
        <f t="shared" si="42"/>
        <v>11274</v>
      </c>
      <c r="M69" s="253">
        <f t="shared" si="43"/>
        <v>0.29687777186446684</v>
      </c>
      <c r="N69" s="249">
        <v>20617</v>
      </c>
      <c r="O69" s="250">
        <v>22237</v>
      </c>
      <c r="P69" s="251">
        <v>50</v>
      </c>
      <c r="Q69" s="250">
        <v>186</v>
      </c>
      <c r="R69" s="251">
        <f t="shared" si="44"/>
        <v>43090</v>
      </c>
      <c r="S69" s="252">
        <f t="shared" si="45"/>
        <v>0.013284400863963913</v>
      </c>
      <c r="T69" s="269">
        <v>16556</v>
      </c>
      <c r="U69" s="250">
        <v>16845</v>
      </c>
      <c r="V69" s="251">
        <v>425</v>
      </c>
      <c r="W69" s="250">
        <v>419</v>
      </c>
      <c r="X69" s="251">
        <f t="shared" si="46"/>
        <v>34245</v>
      </c>
      <c r="Y69" s="254">
        <f t="shared" si="47"/>
        <v>0.25828588115053286</v>
      </c>
    </row>
    <row r="70" spans="1:25" ht="19.5" customHeight="1">
      <c r="A70" s="255" t="s">
        <v>176</v>
      </c>
      <c r="B70" s="256">
        <v>2090</v>
      </c>
      <c r="C70" s="257">
        <v>2002</v>
      </c>
      <c r="D70" s="258">
        <v>0</v>
      </c>
      <c r="E70" s="257">
        <v>116</v>
      </c>
      <c r="F70" s="258">
        <f t="shared" si="40"/>
        <v>4208</v>
      </c>
      <c r="G70" s="259">
        <f t="shared" si="41"/>
        <v>0.0037892056265381264</v>
      </c>
      <c r="H70" s="256">
        <v>1355</v>
      </c>
      <c r="I70" s="257">
        <v>1259</v>
      </c>
      <c r="J70" s="258"/>
      <c r="K70" s="257"/>
      <c r="L70" s="258">
        <f t="shared" si="42"/>
        <v>2614</v>
      </c>
      <c r="M70" s="260">
        <f t="shared" si="43"/>
        <v>0.6097934200459068</v>
      </c>
      <c r="N70" s="256">
        <v>5010</v>
      </c>
      <c r="O70" s="257">
        <v>4891</v>
      </c>
      <c r="P70" s="258"/>
      <c r="Q70" s="257">
        <v>116</v>
      </c>
      <c r="R70" s="258">
        <f t="shared" si="44"/>
        <v>10017</v>
      </c>
      <c r="S70" s="259">
        <f t="shared" si="45"/>
        <v>0.0030881838815114064</v>
      </c>
      <c r="T70" s="270">
        <v>5529</v>
      </c>
      <c r="U70" s="257">
        <v>5396</v>
      </c>
      <c r="V70" s="258"/>
      <c r="W70" s="257"/>
      <c r="X70" s="258">
        <f t="shared" si="46"/>
        <v>10925</v>
      </c>
      <c r="Y70" s="261">
        <f t="shared" si="47"/>
        <v>-0.08311212814645308</v>
      </c>
    </row>
    <row r="71" spans="1:25" ht="19.5" customHeight="1">
      <c r="A71" s="255" t="s">
        <v>162</v>
      </c>
      <c r="B71" s="256">
        <v>1624</v>
      </c>
      <c r="C71" s="257">
        <v>1521</v>
      </c>
      <c r="D71" s="258">
        <v>0</v>
      </c>
      <c r="E71" s="257">
        <v>0</v>
      </c>
      <c r="F71" s="258">
        <f t="shared" si="40"/>
        <v>3145</v>
      </c>
      <c r="G71" s="259">
        <f t="shared" si="41"/>
        <v>0.002831998977058557</v>
      </c>
      <c r="H71" s="256">
        <v>1403</v>
      </c>
      <c r="I71" s="257">
        <v>1537</v>
      </c>
      <c r="J71" s="258"/>
      <c r="K71" s="257"/>
      <c r="L71" s="258">
        <f t="shared" si="42"/>
        <v>2940</v>
      </c>
      <c r="M71" s="260">
        <f t="shared" si="43"/>
        <v>0.0697278911564625</v>
      </c>
      <c r="N71" s="256">
        <v>4592</v>
      </c>
      <c r="O71" s="257">
        <v>4917</v>
      </c>
      <c r="P71" s="258"/>
      <c r="Q71" s="257"/>
      <c r="R71" s="258">
        <f t="shared" si="44"/>
        <v>9509</v>
      </c>
      <c r="S71" s="259">
        <f t="shared" si="45"/>
        <v>0.0029315703832776246</v>
      </c>
      <c r="T71" s="270">
        <v>5189</v>
      </c>
      <c r="U71" s="257">
        <v>5736</v>
      </c>
      <c r="V71" s="258"/>
      <c r="W71" s="257"/>
      <c r="X71" s="258">
        <f t="shared" si="46"/>
        <v>10925</v>
      </c>
      <c r="Y71" s="261">
        <f t="shared" si="47"/>
        <v>-0.12961098398169335</v>
      </c>
    </row>
    <row r="72" spans="1:25" ht="19.5" customHeight="1">
      <c r="A72" s="255" t="s">
        <v>158</v>
      </c>
      <c r="B72" s="256">
        <v>986</v>
      </c>
      <c r="C72" s="257">
        <v>1017</v>
      </c>
      <c r="D72" s="258">
        <v>0</v>
      </c>
      <c r="E72" s="257">
        <v>0</v>
      </c>
      <c r="F72" s="258">
        <f t="shared" si="40"/>
        <v>2003</v>
      </c>
      <c r="G72" s="259">
        <f t="shared" si="41"/>
        <v>0.00180365467441917</v>
      </c>
      <c r="H72" s="256">
        <v>919</v>
      </c>
      <c r="I72" s="257">
        <v>915</v>
      </c>
      <c r="J72" s="258"/>
      <c r="K72" s="257"/>
      <c r="L72" s="258">
        <f t="shared" si="42"/>
        <v>1834</v>
      </c>
      <c r="M72" s="260">
        <f t="shared" si="43"/>
        <v>0.09214830970556154</v>
      </c>
      <c r="N72" s="256">
        <v>3500</v>
      </c>
      <c r="O72" s="257">
        <v>3608</v>
      </c>
      <c r="P72" s="258"/>
      <c r="Q72" s="257"/>
      <c r="R72" s="258">
        <f t="shared" si="44"/>
        <v>7108</v>
      </c>
      <c r="S72" s="259">
        <f t="shared" si="45"/>
        <v>0.002191355798121501</v>
      </c>
      <c r="T72" s="270">
        <v>3099</v>
      </c>
      <c r="U72" s="257">
        <v>3196</v>
      </c>
      <c r="V72" s="258"/>
      <c r="W72" s="257"/>
      <c r="X72" s="258">
        <f t="shared" si="46"/>
        <v>6295</v>
      </c>
      <c r="Y72" s="261">
        <f t="shared" si="47"/>
        <v>0.12915011914217622</v>
      </c>
    </row>
    <row r="73" spans="1:25" ht="19.5" customHeight="1">
      <c r="A73" s="255" t="s">
        <v>203</v>
      </c>
      <c r="B73" s="256">
        <v>304</v>
      </c>
      <c r="C73" s="257">
        <v>406</v>
      </c>
      <c r="D73" s="258">
        <v>0</v>
      </c>
      <c r="E73" s="257">
        <v>0</v>
      </c>
      <c r="F73" s="258">
        <f t="shared" si="40"/>
        <v>710</v>
      </c>
      <c r="G73" s="259">
        <f t="shared" si="41"/>
        <v>0.0006393384018160812</v>
      </c>
      <c r="H73" s="256">
        <v>243</v>
      </c>
      <c r="I73" s="257">
        <v>224</v>
      </c>
      <c r="J73" s="258">
        <v>0</v>
      </c>
      <c r="K73" s="257"/>
      <c r="L73" s="258">
        <f t="shared" si="42"/>
        <v>467</v>
      </c>
      <c r="M73" s="260">
        <f t="shared" si="43"/>
        <v>0.5203426124197001</v>
      </c>
      <c r="N73" s="256">
        <v>866</v>
      </c>
      <c r="O73" s="257">
        <v>1194</v>
      </c>
      <c r="P73" s="258">
        <v>71</v>
      </c>
      <c r="Q73" s="257">
        <v>0</v>
      </c>
      <c r="R73" s="258">
        <f t="shared" si="44"/>
        <v>2131</v>
      </c>
      <c r="S73" s="259">
        <f t="shared" si="45"/>
        <v>0.0006569751274334439</v>
      </c>
      <c r="T73" s="270">
        <v>828</v>
      </c>
      <c r="U73" s="257">
        <v>958</v>
      </c>
      <c r="V73" s="258">
        <v>0</v>
      </c>
      <c r="W73" s="257">
        <v>0</v>
      </c>
      <c r="X73" s="258">
        <f t="shared" si="46"/>
        <v>1786</v>
      </c>
      <c r="Y73" s="261">
        <f t="shared" si="47"/>
        <v>0.19316909294512885</v>
      </c>
    </row>
    <row r="74" spans="1:25" ht="19.5" customHeight="1">
      <c r="A74" s="255" t="s">
        <v>190</v>
      </c>
      <c r="B74" s="256">
        <v>239</v>
      </c>
      <c r="C74" s="257">
        <v>418</v>
      </c>
      <c r="D74" s="258">
        <v>0</v>
      </c>
      <c r="E74" s="257">
        <v>0</v>
      </c>
      <c r="F74" s="258">
        <f t="shared" si="40"/>
        <v>657</v>
      </c>
      <c r="G74" s="259">
        <f t="shared" si="41"/>
        <v>0.0005916131408354442</v>
      </c>
      <c r="H74" s="256">
        <v>197</v>
      </c>
      <c r="I74" s="257">
        <v>204</v>
      </c>
      <c r="J74" s="258"/>
      <c r="K74" s="257"/>
      <c r="L74" s="258">
        <f t="shared" si="42"/>
        <v>401</v>
      </c>
      <c r="M74" s="260">
        <f t="shared" si="43"/>
        <v>0.6384039900249376</v>
      </c>
      <c r="N74" s="256">
        <v>480</v>
      </c>
      <c r="O74" s="257">
        <v>1057</v>
      </c>
      <c r="P74" s="258"/>
      <c r="Q74" s="257"/>
      <c r="R74" s="258">
        <f t="shared" si="44"/>
        <v>1537</v>
      </c>
      <c r="S74" s="259">
        <f t="shared" si="45"/>
        <v>0.00047384832044354916</v>
      </c>
      <c r="T74" s="270">
        <v>480</v>
      </c>
      <c r="U74" s="257">
        <v>561</v>
      </c>
      <c r="V74" s="258"/>
      <c r="W74" s="257"/>
      <c r="X74" s="258">
        <f t="shared" si="46"/>
        <v>1041</v>
      </c>
      <c r="Y74" s="261">
        <f t="shared" si="47"/>
        <v>0.4764649375600385</v>
      </c>
    </row>
    <row r="75" spans="1:25" ht="19.5" customHeight="1" thickBot="1">
      <c r="A75" s="255" t="s">
        <v>167</v>
      </c>
      <c r="B75" s="256">
        <v>355</v>
      </c>
      <c r="C75" s="257">
        <v>270</v>
      </c>
      <c r="D75" s="258">
        <v>214</v>
      </c>
      <c r="E75" s="257">
        <v>177</v>
      </c>
      <c r="F75" s="258">
        <f t="shared" si="40"/>
        <v>1016</v>
      </c>
      <c r="G75" s="259">
        <f t="shared" si="41"/>
        <v>0.0009148842482325895</v>
      </c>
      <c r="H75" s="256">
        <v>342</v>
      </c>
      <c r="I75" s="257">
        <v>242</v>
      </c>
      <c r="J75" s="258">
        <v>31</v>
      </c>
      <c r="K75" s="257">
        <v>31</v>
      </c>
      <c r="L75" s="258">
        <f t="shared" si="42"/>
        <v>646</v>
      </c>
      <c r="M75" s="260">
        <f t="shared" si="43"/>
        <v>0.5727554179566563</v>
      </c>
      <c r="N75" s="256">
        <v>1042</v>
      </c>
      <c r="O75" s="257">
        <v>1102</v>
      </c>
      <c r="P75" s="258">
        <v>2311</v>
      </c>
      <c r="Q75" s="257">
        <v>2559</v>
      </c>
      <c r="R75" s="258">
        <f t="shared" si="44"/>
        <v>7014</v>
      </c>
      <c r="S75" s="259">
        <f t="shared" si="45"/>
        <v>0.0021623761350624943</v>
      </c>
      <c r="T75" s="270">
        <v>2536</v>
      </c>
      <c r="U75" s="257">
        <v>2252</v>
      </c>
      <c r="V75" s="258">
        <v>89</v>
      </c>
      <c r="W75" s="257">
        <v>118</v>
      </c>
      <c r="X75" s="258">
        <f t="shared" si="46"/>
        <v>4995</v>
      </c>
      <c r="Y75" s="261">
        <f t="shared" si="47"/>
        <v>0.4042042042042042</v>
      </c>
    </row>
    <row r="76" spans="1:25" s="88" customFormat="1" ht="19.5" customHeight="1" thickBot="1">
      <c r="A76" s="118" t="s">
        <v>48</v>
      </c>
      <c r="B76" s="115">
        <v>2616</v>
      </c>
      <c r="C76" s="114">
        <v>2899</v>
      </c>
      <c r="D76" s="113">
        <v>0</v>
      </c>
      <c r="E76" s="114">
        <v>6</v>
      </c>
      <c r="F76" s="113">
        <f t="shared" si="40"/>
        <v>5521</v>
      </c>
      <c r="G76" s="116">
        <f t="shared" si="41"/>
        <v>0.004971531431586739</v>
      </c>
      <c r="H76" s="115">
        <v>2384</v>
      </c>
      <c r="I76" s="114">
        <v>2199</v>
      </c>
      <c r="J76" s="113">
        <v>0</v>
      </c>
      <c r="K76" s="114">
        <v>0</v>
      </c>
      <c r="L76" s="113">
        <f t="shared" si="42"/>
        <v>4583</v>
      </c>
      <c r="M76" s="117">
        <f t="shared" si="43"/>
        <v>0.20466943050403663</v>
      </c>
      <c r="N76" s="115">
        <v>7434</v>
      </c>
      <c r="O76" s="114">
        <v>7517</v>
      </c>
      <c r="P76" s="113">
        <v>17</v>
      </c>
      <c r="Q76" s="114">
        <v>19</v>
      </c>
      <c r="R76" s="113">
        <f t="shared" si="44"/>
        <v>14987</v>
      </c>
      <c r="S76" s="116">
        <f t="shared" si="45"/>
        <v>0.004620406492184432</v>
      </c>
      <c r="T76" s="115">
        <v>7067</v>
      </c>
      <c r="U76" s="114">
        <v>6814</v>
      </c>
      <c r="V76" s="113">
        <v>0</v>
      </c>
      <c r="W76" s="114">
        <v>0</v>
      </c>
      <c r="X76" s="113">
        <f t="shared" si="46"/>
        <v>13881</v>
      </c>
      <c r="Y76" s="110">
        <f t="shared" si="47"/>
        <v>0.07967725668179515</v>
      </c>
    </row>
    <row r="77" ht="7.5" customHeight="1" thickTop="1">
      <c r="A77" s="72"/>
    </row>
    <row r="78" ht="14.25">
      <c r="A78" s="72" t="s">
        <v>59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7:Y65536 M77:M65536 Y3 M3">
    <cfRule type="cellIs" priority="3" dxfId="99" operator="lessThan" stopIfTrue="1">
      <formula>0</formula>
    </cfRule>
  </conditionalFormatting>
  <conditionalFormatting sqref="Y9:Y76 M9:M76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4"/>
  <sheetViews>
    <sheetView showGridLines="0" zoomScale="85" zoomScaleNormal="85" zoomScalePageLayoutView="0" workbookViewId="0" topLeftCell="A1">
      <selection activeCell="T61" sqref="T61:W61"/>
    </sheetView>
  </sheetViews>
  <sheetFormatPr defaultColWidth="8.00390625" defaultRowHeight="15"/>
  <cols>
    <col min="1" max="1" width="19.140625" style="73" customWidth="1"/>
    <col min="2" max="2" width="8.28125" style="73" customWidth="1"/>
    <col min="3" max="3" width="9.7109375" style="73" bestFit="1" customWidth="1"/>
    <col min="4" max="4" width="8.00390625" style="73" bestFit="1" customWidth="1"/>
    <col min="5" max="5" width="9.140625" style="73" customWidth="1"/>
    <col min="6" max="6" width="8.57421875" style="73" bestFit="1" customWidth="1"/>
    <col min="7" max="7" width="9.00390625" style="73" bestFit="1" customWidth="1"/>
    <col min="8" max="8" width="8.28125" style="73" customWidth="1"/>
    <col min="9" max="9" width="9.7109375" style="73" bestFit="1" customWidth="1"/>
    <col min="10" max="10" width="7.8515625" style="73" customWidth="1"/>
    <col min="11" max="11" width="9.00390625" style="73" customWidth="1"/>
    <col min="12" max="12" width="8.421875" style="73" customWidth="1"/>
    <col min="13" max="13" width="10.421875" style="73" customWidth="1"/>
    <col min="14" max="14" width="9.28125" style="73" bestFit="1" customWidth="1"/>
    <col min="15" max="15" width="9.421875" style="73" customWidth="1"/>
    <col min="16" max="16" width="8.00390625" style="73" customWidth="1"/>
    <col min="17" max="17" width="9.28125" style="73" customWidth="1"/>
    <col min="18" max="18" width="9.8515625" style="73" bestFit="1" customWidth="1"/>
    <col min="19" max="19" width="9.57421875" style="73" customWidth="1"/>
    <col min="20" max="20" width="10.140625" style="73" customWidth="1"/>
    <col min="21" max="21" width="9.421875" style="73" customWidth="1"/>
    <col min="22" max="22" width="8.57421875" style="73" bestFit="1" customWidth="1"/>
    <col min="23" max="23" width="9.00390625" style="73" customWidth="1"/>
    <col min="24" max="24" width="9.8515625" style="73" bestFit="1" customWidth="1"/>
    <col min="25" max="25" width="9.421875" style="73" customWidth="1"/>
    <col min="26" max="16384" width="8.00390625" style="73" customWidth="1"/>
  </cols>
  <sheetData>
    <row r="1" spans="24:25" ht="16.5">
      <c r="X1" s="619" t="s">
        <v>26</v>
      </c>
      <c r="Y1" s="619"/>
    </row>
    <row r="2" ht="5.25" customHeight="1" thickBot="1"/>
    <row r="3" spans="1:25" ht="24.75" customHeight="1" thickTop="1">
      <c r="A3" s="708" t="s">
        <v>62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10"/>
    </row>
    <row r="4" spans="1:25" ht="21" customHeight="1" thickBot="1">
      <c r="A4" s="717" t="s">
        <v>40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9"/>
    </row>
    <row r="5" spans="1:25" s="109" customFormat="1" ht="15.75" customHeight="1" thickBot="1" thickTop="1">
      <c r="A5" s="727" t="s">
        <v>54</v>
      </c>
      <c r="B5" s="701" t="s">
        <v>33</v>
      </c>
      <c r="C5" s="702"/>
      <c r="D5" s="702"/>
      <c r="E5" s="702"/>
      <c r="F5" s="702"/>
      <c r="G5" s="702"/>
      <c r="H5" s="702"/>
      <c r="I5" s="702"/>
      <c r="J5" s="703"/>
      <c r="K5" s="703"/>
      <c r="L5" s="703"/>
      <c r="M5" s="704"/>
      <c r="N5" s="701" t="s">
        <v>32</v>
      </c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5"/>
    </row>
    <row r="6" spans="1:25" s="76" customFormat="1" ht="26.25" customHeight="1" thickBot="1">
      <c r="A6" s="728"/>
      <c r="B6" s="693" t="s">
        <v>153</v>
      </c>
      <c r="C6" s="694"/>
      <c r="D6" s="694"/>
      <c r="E6" s="694"/>
      <c r="F6" s="694"/>
      <c r="G6" s="698" t="s">
        <v>31</v>
      </c>
      <c r="H6" s="693" t="s">
        <v>154</v>
      </c>
      <c r="I6" s="694"/>
      <c r="J6" s="694"/>
      <c r="K6" s="694"/>
      <c r="L6" s="694"/>
      <c r="M6" s="695" t="s">
        <v>30</v>
      </c>
      <c r="N6" s="693" t="s">
        <v>155</v>
      </c>
      <c r="O6" s="694"/>
      <c r="P6" s="694"/>
      <c r="Q6" s="694"/>
      <c r="R6" s="694"/>
      <c r="S6" s="698" t="s">
        <v>31</v>
      </c>
      <c r="T6" s="693" t="s">
        <v>156</v>
      </c>
      <c r="U6" s="694"/>
      <c r="V6" s="694"/>
      <c r="W6" s="694"/>
      <c r="X6" s="694"/>
      <c r="Y6" s="711" t="s">
        <v>30</v>
      </c>
    </row>
    <row r="7" spans="1:25" s="76" customFormat="1" ht="26.25" customHeight="1">
      <c r="A7" s="729"/>
      <c r="B7" s="667" t="s">
        <v>20</v>
      </c>
      <c r="C7" s="659"/>
      <c r="D7" s="658" t="s">
        <v>19</v>
      </c>
      <c r="E7" s="659"/>
      <c r="F7" s="726" t="s">
        <v>15</v>
      </c>
      <c r="G7" s="699"/>
      <c r="H7" s="667" t="s">
        <v>20</v>
      </c>
      <c r="I7" s="659"/>
      <c r="J7" s="658" t="s">
        <v>19</v>
      </c>
      <c r="K7" s="659"/>
      <c r="L7" s="726" t="s">
        <v>15</v>
      </c>
      <c r="M7" s="696"/>
      <c r="N7" s="667" t="s">
        <v>20</v>
      </c>
      <c r="O7" s="659"/>
      <c r="P7" s="658" t="s">
        <v>19</v>
      </c>
      <c r="Q7" s="659"/>
      <c r="R7" s="726" t="s">
        <v>15</v>
      </c>
      <c r="S7" s="699"/>
      <c r="T7" s="667" t="s">
        <v>20</v>
      </c>
      <c r="U7" s="659"/>
      <c r="V7" s="658" t="s">
        <v>19</v>
      </c>
      <c r="W7" s="659"/>
      <c r="X7" s="726" t="s">
        <v>15</v>
      </c>
      <c r="Y7" s="712"/>
    </row>
    <row r="8" spans="1:25" s="105" customFormat="1" ht="27" thickBot="1">
      <c r="A8" s="730"/>
      <c r="B8" s="108" t="s">
        <v>28</v>
      </c>
      <c r="C8" s="106" t="s">
        <v>27</v>
      </c>
      <c r="D8" s="107" t="s">
        <v>28</v>
      </c>
      <c r="E8" s="106" t="s">
        <v>27</v>
      </c>
      <c r="F8" s="707"/>
      <c r="G8" s="700"/>
      <c r="H8" s="108" t="s">
        <v>28</v>
      </c>
      <c r="I8" s="106" t="s">
        <v>27</v>
      </c>
      <c r="J8" s="107" t="s">
        <v>28</v>
      </c>
      <c r="K8" s="106" t="s">
        <v>27</v>
      </c>
      <c r="L8" s="707"/>
      <c r="M8" s="697"/>
      <c r="N8" s="108" t="s">
        <v>28</v>
      </c>
      <c r="O8" s="106" t="s">
        <v>27</v>
      </c>
      <c r="P8" s="107" t="s">
        <v>28</v>
      </c>
      <c r="Q8" s="106" t="s">
        <v>27</v>
      </c>
      <c r="R8" s="707"/>
      <c r="S8" s="700"/>
      <c r="T8" s="108" t="s">
        <v>28</v>
      </c>
      <c r="U8" s="106" t="s">
        <v>27</v>
      </c>
      <c r="V8" s="107" t="s">
        <v>28</v>
      </c>
      <c r="W8" s="106" t="s">
        <v>27</v>
      </c>
      <c r="X8" s="707"/>
      <c r="Y8" s="713"/>
    </row>
    <row r="9" spans="1:25" s="104" customFormat="1" ht="18" customHeight="1" thickBot="1" thickTop="1">
      <c r="A9" s="151" t="s">
        <v>22</v>
      </c>
      <c r="B9" s="149">
        <f>B10+B21+B34+B44+B56+B61</f>
        <v>24563.033000000003</v>
      </c>
      <c r="C9" s="148">
        <f>C10+C21+C34+C44+C56+C61</f>
        <v>14469.633</v>
      </c>
      <c r="D9" s="147">
        <f>D10+D21+D34+D44+D56+D61</f>
        <v>11378.895999999999</v>
      </c>
      <c r="E9" s="148">
        <f>E10+E21+E34+E44+E56+E61</f>
        <v>5860.127999999999</v>
      </c>
      <c r="F9" s="147">
        <f aca="true" t="shared" si="0" ref="F9:F20">SUM(B9:E9)</f>
        <v>56271.69</v>
      </c>
      <c r="G9" s="150">
        <f aca="true" t="shared" si="1" ref="G9:G20">F9/$F$9</f>
        <v>1</v>
      </c>
      <c r="H9" s="149">
        <f>H10+H21+H34+H44+H56+H61</f>
        <v>22139.189000000002</v>
      </c>
      <c r="I9" s="148">
        <f>I10+I21+I34+I44+I56+I61</f>
        <v>13137.115</v>
      </c>
      <c r="J9" s="147">
        <f>J10+J21+J34+J44+J56+J61</f>
        <v>10475.222999999998</v>
      </c>
      <c r="K9" s="148">
        <f>K10+K21+K34+K44+K56+K61</f>
        <v>5355.986</v>
      </c>
      <c r="L9" s="147">
        <f aca="true" t="shared" si="2" ref="L9:L20">SUM(H9:K9)</f>
        <v>51107.513</v>
      </c>
      <c r="M9" s="217">
        <f aca="true" t="shared" si="3" ref="M9:M23">IF(ISERROR(F9/L9-1),"         /0",(F9/L9-1))</f>
        <v>0.1010453590257856</v>
      </c>
      <c r="N9" s="149">
        <f>N10+N21+N34+N44+N56+N61</f>
        <v>66730.47800000002</v>
      </c>
      <c r="O9" s="148">
        <f>O10+O21+O34+O44+O56+O61</f>
        <v>37357.945999999996</v>
      </c>
      <c r="P9" s="147">
        <f>P10+P21+P34+P44+P56+P61</f>
        <v>40195.566999999995</v>
      </c>
      <c r="Q9" s="148">
        <f>Q10+Q21+Q34+Q44+Q56+Q61</f>
        <v>15461.591000000002</v>
      </c>
      <c r="R9" s="147">
        <f aca="true" t="shared" si="4" ref="R9:R20">SUM(N9:Q9)</f>
        <v>159745.58200000002</v>
      </c>
      <c r="S9" s="150">
        <f aca="true" t="shared" si="5" ref="S9:S20">R9/$R$9</f>
        <v>1</v>
      </c>
      <c r="T9" s="149">
        <f>T10+T21+T34+T44+T56+T61</f>
        <v>67573.82800000001</v>
      </c>
      <c r="U9" s="148">
        <f>U10+U21+U34+U44+U56+U61</f>
        <v>37166.583</v>
      </c>
      <c r="V9" s="147">
        <f>V10+V21+V34+V44+V56+V61</f>
        <v>34158.417</v>
      </c>
      <c r="W9" s="148">
        <f>W10+W21+W34+W44+W56+W61</f>
        <v>14147.591</v>
      </c>
      <c r="X9" s="147">
        <f aca="true" t="shared" si="6" ref="X9:X20">SUM(T9:W9)</f>
        <v>153046.419</v>
      </c>
      <c r="Y9" s="146">
        <f>IF(ISERROR(R9/X9-1),"         /0",(R9/X9-1))</f>
        <v>0.04377209897344958</v>
      </c>
    </row>
    <row r="10" spans="1:25" s="96" customFormat="1" ht="19.5" customHeight="1" thickTop="1">
      <c r="A10" s="145" t="s">
        <v>53</v>
      </c>
      <c r="B10" s="142">
        <f>SUM(B11:B20)</f>
        <v>14114.632</v>
      </c>
      <c r="C10" s="141">
        <f>SUM(C11:C20)</f>
        <v>5008.193</v>
      </c>
      <c r="D10" s="140">
        <f>SUM(D11:D20)</f>
        <v>8860.731</v>
      </c>
      <c r="E10" s="141">
        <f>SUM(E11:E20)</f>
        <v>4179.136999999999</v>
      </c>
      <c r="F10" s="140">
        <f t="shared" si="0"/>
        <v>32162.693</v>
      </c>
      <c r="G10" s="143">
        <f t="shared" si="1"/>
        <v>0.57156081503861</v>
      </c>
      <c r="H10" s="142">
        <f>SUM(H11:H20)</f>
        <v>13501.021</v>
      </c>
      <c r="I10" s="141">
        <f>SUM(I11:I20)</f>
        <v>4602.773</v>
      </c>
      <c r="J10" s="140">
        <f>SUM(J11:J20)</f>
        <v>8729.393999999998</v>
      </c>
      <c r="K10" s="141">
        <f>SUM(K11:K20)</f>
        <v>4247.036</v>
      </c>
      <c r="L10" s="140">
        <f t="shared" si="2"/>
        <v>31080.224000000002</v>
      </c>
      <c r="M10" s="144">
        <f t="shared" si="3"/>
        <v>0.034828223889248555</v>
      </c>
      <c r="N10" s="142">
        <f>SUM(N11:N20)</f>
        <v>38303.51300000001</v>
      </c>
      <c r="O10" s="141">
        <f>SUM(O11:O20)</f>
        <v>13228.417000000001</v>
      </c>
      <c r="P10" s="140">
        <f>SUM(P11:P20)</f>
        <v>33885.678</v>
      </c>
      <c r="Q10" s="141">
        <f>SUM(Q11:Q20)</f>
        <v>11405.559000000003</v>
      </c>
      <c r="R10" s="140">
        <f t="shared" si="4"/>
        <v>96823.16700000002</v>
      </c>
      <c r="S10" s="143">
        <f t="shared" si="5"/>
        <v>0.6061085745707822</v>
      </c>
      <c r="T10" s="142">
        <f>SUM(T11:T20)</f>
        <v>43330.08</v>
      </c>
      <c r="U10" s="141">
        <f>SUM(U11:U20)</f>
        <v>13805.825999999997</v>
      </c>
      <c r="V10" s="140">
        <f>SUM(V11:V20)</f>
        <v>29596.035000000003</v>
      </c>
      <c r="W10" s="141">
        <f>SUM(W11:W20)</f>
        <v>11319.955</v>
      </c>
      <c r="X10" s="140">
        <f t="shared" si="6"/>
        <v>98051.89600000001</v>
      </c>
      <c r="Y10" s="139">
        <f aca="true" t="shared" si="7" ref="Y10:Y20">IF(ISERROR(R10/X10-1),"         /0",IF(R10/X10&gt;5,"  *  ",(R10/X10-1)))</f>
        <v>-0.01253141499680932</v>
      </c>
    </row>
    <row r="11" spans="1:25" ht="19.5" customHeight="1">
      <c r="A11" s="248" t="s">
        <v>271</v>
      </c>
      <c r="B11" s="249">
        <v>9179.133</v>
      </c>
      <c r="C11" s="250">
        <v>3395.558</v>
      </c>
      <c r="D11" s="251">
        <v>6689.869</v>
      </c>
      <c r="E11" s="250">
        <v>3462.816</v>
      </c>
      <c r="F11" s="251">
        <f t="shared" si="0"/>
        <v>22727.375999999997</v>
      </c>
      <c r="G11" s="252">
        <f t="shared" si="1"/>
        <v>0.40388650136507354</v>
      </c>
      <c r="H11" s="249">
        <v>8768.474</v>
      </c>
      <c r="I11" s="250">
        <v>3024.597</v>
      </c>
      <c r="J11" s="251">
        <v>6301.516</v>
      </c>
      <c r="K11" s="250">
        <v>3672.853</v>
      </c>
      <c r="L11" s="251">
        <f t="shared" si="2"/>
        <v>21767.44</v>
      </c>
      <c r="M11" s="253">
        <f t="shared" si="3"/>
        <v>0.04409962770082276</v>
      </c>
      <c r="N11" s="249">
        <v>25198.530000000002</v>
      </c>
      <c r="O11" s="250">
        <v>8883.891000000001</v>
      </c>
      <c r="P11" s="251">
        <v>28230.89</v>
      </c>
      <c r="Q11" s="250">
        <v>9921.474000000002</v>
      </c>
      <c r="R11" s="251">
        <f t="shared" si="4"/>
        <v>72234.785</v>
      </c>
      <c r="S11" s="252">
        <f t="shared" si="5"/>
        <v>0.45218643355031873</v>
      </c>
      <c r="T11" s="249">
        <v>28967.263000000006</v>
      </c>
      <c r="U11" s="250">
        <v>8987.241</v>
      </c>
      <c r="V11" s="251">
        <v>24340.639000000003</v>
      </c>
      <c r="W11" s="250">
        <v>9518.956</v>
      </c>
      <c r="X11" s="251">
        <f t="shared" si="6"/>
        <v>71814.09900000002</v>
      </c>
      <c r="Y11" s="254">
        <f t="shared" si="7"/>
        <v>0.005857986187363995</v>
      </c>
    </row>
    <row r="12" spans="1:25" ht="19.5" customHeight="1">
      <c r="A12" s="255" t="s">
        <v>273</v>
      </c>
      <c r="B12" s="256">
        <v>4126.654</v>
      </c>
      <c r="C12" s="257">
        <v>241.23499999999999</v>
      </c>
      <c r="D12" s="258">
        <v>2170.662</v>
      </c>
      <c r="E12" s="257">
        <v>231.97</v>
      </c>
      <c r="F12" s="258">
        <f t="shared" si="0"/>
        <v>6770.521</v>
      </c>
      <c r="G12" s="259">
        <f t="shared" si="1"/>
        <v>0.12031842299387133</v>
      </c>
      <c r="H12" s="256">
        <v>3998.133</v>
      </c>
      <c r="I12" s="257">
        <v>108.289</v>
      </c>
      <c r="J12" s="258">
        <v>1957.4969999999998</v>
      </c>
      <c r="K12" s="257">
        <v>193.16</v>
      </c>
      <c r="L12" s="258">
        <f t="shared" si="2"/>
        <v>6257.079</v>
      </c>
      <c r="M12" s="260">
        <f t="shared" si="3"/>
        <v>0.08205777807823744</v>
      </c>
      <c r="N12" s="256">
        <v>10725.744</v>
      </c>
      <c r="O12" s="257">
        <v>564.289</v>
      </c>
      <c r="P12" s="258">
        <v>5601.061999999999</v>
      </c>
      <c r="Q12" s="257">
        <v>591.094</v>
      </c>
      <c r="R12" s="258">
        <f t="shared" si="4"/>
        <v>17482.189000000002</v>
      </c>
      <c r="S12" s="259">
        <f t="shared" si="5"/>
        <v>0.10943769950395248</v>
      </c>
      <c r="T12" s="256">
        <v>12226.492</v>
      </c>
      <c r="U12" s="257">
        <v>1281.9180000000001</v>
      </c>
      <c r="V12" s="258">
        <v>4444.535</v>
      </c>
      <c r="W12" s="257">
        <v>948.713</v>
      </c>
      <c r="X12" s="258">
        <f t="shared" si="6"/>
        <v>18901.658</v>
      </c>
      <c r="Y12" s="261">
        <f t="shared" si="7"/>
        <v>-0.07509759196785792</v>
      </c>
    </row>
    <row r="13" spans="1:25" ht="19.5" customHeight="1">
      <c r="A13" s="255" t="s">
        <v>281</v>
      </c>
      <c r="B13" s="256">
        <v>316.43699999999995</v>
      </c>
      <c r="C13" s="257">
        <v>165.306</v>
      </c>
      <c r="D13" s="258">
        <v>0</v>
      </c>
      <c r="E13" s="257">
        <v>0</v>
      </c>
      <c r="F13" s="258">
        <f>SUM(B13:E13)</f>
        <v>481.74299999999994</v>
      </c>
      <c r="G13" s="259">
        <f>F13/$F$9</f>
        <v>0.008561018871123293</v>
      </c>
      <c r="H13" s="256">
        <v>154.297</v>
      </c>
      <c r="I13" s="257">
        <v>102.65</v>
      </c>
      <c r="J13" s="258"/>
      <c r="K13" s="257"/>
      <c r="L13" s="258">
        <f>SUM(H13:K13)</f>
        <v>256.947</v>
      </c>
      <c r="M13" s="260">
        <f>IF(ISERROR(F13/L13-1),"         /0",(F13/L13-1))</f>
        <v>0.8748730282898805</v>
      </c>
      <c r="N13" s="256">
        <v>916.1290000000001</v>
      </c>
      <c r="O13" s="257">
        <v>475.00600000000003</v>
      </c>
      <c r="P13" s="258">
        <v>0</v>
      </c>
      <c r="Q13" s="257">
        <v>35.16</v>
      </c>
      <c r="R13" s="258">
        <f>SUM(N13:Q13)</f>
        <v>1426.2950000000003</v>
      </c>
      <c r="S13" s="259">
        <f>R13/$R$9</f>
        <v>0.008928541134865313</v>
      </c>
      <c r="T13" s="256">
        <v>454.91200000000003</v>
      </c>
      <c r="U13" s="257">
        <v>302.188</v>
      </c>
      <c r="V13" s="258"/>
      <c r="W13" s="257"/>
      <c r="X13" s="258">
        <f>SUM(T13:W13)</f>
        <v>757.1</v>
      </c>
      <c r="Y13" s="261">
        <f>IF(ISERROR(R13/X13-1),"         /0",IF(R13/X13&gt;5,"  *  ",(R13/X13-1)))</f>
        <v>0.883892484480254</v>
      </c>
    </row>
    <row r="14" spans="1:25" ht="19.5" customHeight="1">
      <c r="A14" s="255" t="s">
        <v>275</v>
      </c>
      <c r="B14" s="256">
        <v>40.396</v>
      </c>
      <c r="C14" s="257">
        <v>409.654</v>
      </c>
      <c r="D14" s="258">
        <v>0</v>
      </c>
      <c r="E14" s="257">
        <v>0</v>
      </c>
      <c r="F14" s="258">
        <f t="shared" si="0"/>
        <v>450.05</v>
      </c>
      <c r="G14" s="259">
        <f t="shared" si="1"/>
        <v>0.007997804935305835</v>
      </c>
      <c r="H14" s="256">
        <v>16.250999999999998</v>
      </c>
      <c r="I14" s="257">
        <v>346.347</v>
      </c>
      <c r="J14" s="258"/>
      <c r="K14" s="257"/>
      <c r="L14" s="258">
        <f t="shared" si="2"/>
        <v>362.59799999999996</v>
      </c>
      <c r="M14" s="260">
        <f>IF(ISERROR(F14/L14-1),"         /0",(F14/L14-1))</f>
        <v>0.24118169432815417</v>
      </c>
      <c r="N14" s="256">
        <v>83.866</v>
      </c>
      <c r="O14" s="257">
        <v>1108.172</v>
      </c>
      <c r="P14" s="258"/>
      <c r="Q14" s="257">
        <v>0</v>
      </c>
      <c r="R14" s="258">
        <f t="shared" si="4"/>
        <v>1192.038</v>
      </c>
      <c r="S14" s="259">
        <f t="shared" si="5"/>
        <v>0.007462103083389185</v>
      </c>
      <c r="T14" s="256">
        <v>43.208</v>
      </c>
      <c r="U14" s="257">
        <v>811.491</v>
      </c>
      <c r="V14" s="258">
        <v>0</v>
      </c>
      <c r="W14" s="257">
        <v>0</v>
      </c>
      <c r="X14" s="258">
        <f t="shared" si="6"/>
        <v>854.699</v>
      </c>
      <c r="Y14" s="261">
        <f t="shared" si="7"/>
        <v>0.3946874864718457</v>
      </c>
    </row>
    <row r="15" spans="1:25" ht="19.5" customHeight="1">
      <c r="A15" s="255" t="s">
        <v>274</v>
      </c>
      <c r="B15" s="256">
        <v>129.998</v>
      </c>
      <c r="C15" s="257">
        <v>97.802</v>
      </c>
      <c r="D15" s="258">
        <v>0</v>
      </c>
      <c r="E15" s="257">
        <v>125.575</v>
      </c>
      <c r="F15" s="258">
        <f>SUM(B15:E15)</f>
        <v>353.375</v>
      </c>
      <c r="G15" s="259">
        <f>F15/$F$9</f>
        <v>0.0062798007310603254</v>
      </c>
      <c r="H15" s="256">
        <v>362.895</v>
      </c>
      <c r="I15" s="257">
        <v>174.557</v>
      </c>
      <c r="J15" s="258"/>
      <c r="K15" s="257"/>
      <c r="L15" s="258">
        <f>SUM(H15:K15)</f>
        <v>537.452</v>
      </c>
      <c r="M15" s="260">
        <f>IF(ISERROR(F15/L15-1),"         /0",(F15/L15-1))</f>
        <v>-0.3424994232043047</v>
      </c>
      <c r="N15" s="256">
        <v>413.79200000000003</v>
      </c>
      <c r="O15" s="257">
        <v>199.333</v>
      </c>
      <c r="P15" s="258">
        <v>0.798</v>
      </c>
      <c r="Q15" s="257">
        <v>200.19</v>
      </c>
      <c r="R15" s="258">
        <f>SUM(N15:Q15)</f>
        <v>814.113</v>
      </c>
      <c r="S15" s="259">
        <f>R15/$R$9</f>
        <v>0.0050963099561651725</v>
      </c>
      <c r="T15" s="256">
        <v>1039.3339999999998</v>
      </c>
      <c r="U15" s="257">
        <v>509.04200000000003</v>
      </c>
      <c r="V15" s="258"/>
      <c r="W15" s="257"/>
      <c r="X15" s="258">
        <f>SUM(T15:W15)</f>
        <v>1548.3759999999997</v>
      </c>
      <c r="Y15" s="261">
        <f>IF(ISERROR(R15/X15-1),"         /0",IF(R15/X15&gt;5,"  *  ",(R15/X15-1)))</f>
        <v>-0.47421491937358873</v>
      </c>
    </row>
    <row r="16" spans="1:25" ht="19.5" customHeight="1">
      <c r="A16" s="255" t="s">
        <v>280</v>
      </c>
      <c r="B16" s="256">
        <v>25.104</v>
      </c>
      <c r="C16" s="257">
        <v>210.206</v>
      </c>
      <c r="D16" s="258">
        <v>0</v>
      </c>
      <c r="E16" s="257">
        <v>0</v>
      </c>
      <c r="F16" s="258">
        <f>SUM(B16:E16)</f>
        <v>235.31</v>
      </c>
      <c r="G16" s="259">
        <f>F16/$F$9</f>
        <v>0.004181676434455763</v>
      </c>
      <c r="H16" s="256">
        <v>24.557</v>
      </c>
      <c r="I16" s="257">
        <v>388.165</v>
      </c>
      <c r="J16" s="258"/>
      <c r="K16" s="257"/>
      <c r="L16" s="258">
        <f>SUM(H16:K16)</f>
        <v>412.72200000000004</v>
      </c>
      <c r="M16" s="260">
        <f>IF(ISERROR(F16/L16-1),"         /0",(F16/L16-1))</f>
        <v>-0.42985835501863245</v>
      </c>
      <c r="N16" s="256">
        <v>58.116</v>
      </c>
      <c r="O16" s="257">
        <v>574.749</v>
      </c>
      <c r="P16" s="258"/>
      <c r="Q16" s="257">
        <v>56.355</v>
      </c>
      <c r="R16" s="258">
        <f>SUM(N16:Q16)</f>
        <v>689.22</v>
      </c>
      <c r="S16" s="259">
        <f>R16/$R$9</f>
        <v>0.00431448551735221</v>
      </c>
      <c r="T16" s="256">
        <v>69.209</v>
      </c>
      <c r="U16" s="257">
        <v>695.309</v>
      </c>
      <c r="V16" s="258">
        <v>0</v>
      </c>
      <c r="W16" s="257"/>
      <c r="X16" s="258">
        <f>SUM(T16:W16)</f>
        <v>764.518</v>
      </c>
      <c r="Y16" s="261">
        <f>IF(ISERROR(R16/X16-1),"         /0",IF(R16/X16&gt;5,"  *  ",(R16/X16-1)))</f>
        <v>-0.09849081381994929</v>
      </c>
    </row>
    <row r="17" spans="1:25" ht="19.5" customHeight="1">
      <c r="A17" s="255" t="s">
        <v>283</v>
      </c>
      <c r="B17" s="256">
        <v>47.661</v>
      </c>
      <c r="C17" s="257">
        <v>10.901</v>
      </c>
      <c r="D17" s="258">
        <v>0</v>
      </c>
      <c r="E17" s="257">
        <v>170.976</v>
      </c>
      <c r="F17" s="258">
        <f>SUM(B17:E17)</f>
        <v>229.538</v>
      </c>
      <c r="G17" s="259">
        <f>F17/$F$9</f>
        <v>0.004079102653572338</v>
      </c>
      <c r="H17" s="256">
        <v>56.654</v>
      </c>
      <c r="I17" s="257">
        <v>4.339</v>
      </c>
      <c r="J17" s="258"/>
      <c r="K17" s="257">
        <v>148.732</v>
      </c>
      <c r="L17" s="258">
        <f>SUM(H17:K17)</f>
        <v>209.725</v>
      </c>
      <c r="M17" s="260">
        <f>IF(ISERROR(F17/L17-1),"         /0",(F17/L17-1))</f>
        <v>0.09447133150554299</v>
      </c>
      <c r="N17" s="256">
        <v>144.314</v>
      </c>
      <c r="O17" s="257">
        <v>22.916</v>
      </c>
      <c r="P17" s="258"/>
      <c r="Q17" s="257">
        <v>366.706</v>
      </c>
      <c r="R17" s="258">
        <f>SUM(N17:Q17)</f>
        <v>533.936</v>
      </c>
      <c r="S17" s="259">
        <f>R17/$R$9</f>
        <v>0.003342414815578436</v>
      </c>
      <c r="T17" s="256">
        <v>151.403</v>
      </c>
      <c r="U17" s="257">
        <v>9.971</v>
      </c>
      <c r="V17" s="258"/>
      <c r="W17" s="257">
        <v>451.07899999999995</v>
      </c>
      <c r="X17" s="258">
        <f>SUM(T17:W17)</f>
        <v>612.453</v>
      </c>
      <c r="Y17" s="261">
        <f>IF(ISERROR(R17/X17-1),"         /0",IF(R17/X17&gt;5,"  *  ",(R17/X17-1)))</f>
        <v>-0.12820085786174606</v>
      </c>
    </row>
    <row r="18" spans="1:25" ht="19.5" customHeight="1">
      <c r="A18" s="255" t="s">
        <v>276</v>
      </c>
      <c r="B18" s="256">
        <v>15.38</v>
      </c>
      <c r="C18" s="257">
        <v>8.03</v>
      </c>
      <c r="D18" s="258">
        <v>0</v>
      </c>
      <c r="E18" s="257">
        <v>187.65</v>
      </c>
      <c r="F18" s="258">
        <f t="shared" si="0"/>
        <v>211.06</v>
      </c>
      <c r="G18" s="259">
        <f t="shared" si="1"/>
        <v>0.0037507314957130307</v>
      </c>
      <c r="H18" s="256">
        <v>7.105</v>
      </c>
      <c r="I18" s="257">
        <v>5.298</v>
      </c>
      <c r="J18" s="258"/>
      <c r="K18" s="257"/>
      <c r="L18" s="258">
        <f t="shared" si="2"/>
        <v>12.403</v>
      </c>
      <c r="M18" s="260" t="s">
        <v>43</v>
      </c>
      <c r="N18" s="256">
        <v>48.038000000000004</v>
      </c>
      <c r="O18" s="257">
        <v>17.141</v>
      </c>
      <c r="P18" s="258"/>
      <c r="Q18" s="257">
        <v>187.65</v>
      </c>
      <c r="R18" s="258">
        <f t="shared" si="4"/>
        <v>252.829</v>
      </c>
      <c r="S18" s="259">
        <f t="shared" si="5"/>
        <v>0.0015826979177427265</v>
      </c>
      <c r="T18" s="256">
        <v>27.119</v>
      </c>
      <c r="U18" s="257">
        <v>13.229000000000001</v>
      </c>
      <c r="V18" s="258"/>
      <c r="W18" s="257"/>
      <c r="X18" s="258">
        <f t="shared" si="6"/>
        <v>40.348</v>
      </c>
      <c r="Y18" s="261" t="str">
        <f t="shared" si="7"/>
        <v>  *  </v>
      </c>
    </row>
    <row r="19" spans="1:25" ht="19.5" customHeight="1">
      <c r="A19" s="255" t="s">
        <v>286</v>
      </c>
      <c r="B19" s="256">
        <v>112.63799999999999</v>
      </c>
      <c r="C19" s="257">
        <v>93.841</v>
      </c>
      <c r="D19" s="258">
        <v>0</v>
      </c>
      <c r="E19" s="257">
        <v>0</v>
      </c>
      <c r="F19" s="258">
        <f t="shared" si="0"/>
        <v>206.47899999999998</v>
      </c>
      <c r="G19" s="259">
        <f t="shared" si="1"/>
        <v>0.0036693228868725993</v>
      </c>
      <c r="H19" s="256">
        <v>19.558999999999997</v>
      </c>
      <c r="I19" s="257">
        <v>82.492</v>
      </c>
      <c r="J19" s="258"/>
      <c r="K19" s="257"/>
      <c r="L19" s="258">
        <f t="shared" si="2"/>
        <v>102.051</v>
      </c>
      <c r="M19" s="260">
        <f t="shared" si="3"/>
        <v>1.023292275430912</v>
      </c>
      <c r="N19" s="256">
        <v>298.5930000000001</v>
      </c>
      <c r="O19" s="257">
        <v>296.79699999999997</v>
      </c>
      <c r="P19" s="258"/>
      <c r="Q19" s="257"/>
      <c r="R19" s="258">
        <f t="shared" si="4"/>
        <v>595.3900000000001</v>
      </c>
      <c r="S19" s="259">
        <f t="shared" si="5"/>
        <v>0.003727114030608997</v>
      </c>
      <c r="T19" s="256">
        <v>85.054</v>
      </c>
      <c r="U19" s="257">
        <v>204.517</v>
      </c>
      <c r="V19" s="258"/>
      <c r="W19" s="257"/>
      <c r="X19" s="258">
        <f t="shared" si="6"/>
        <v>289.571</v>
      </c>
      <c r="Y19" s="261">
        <f t="shared" si="7"/>
        <v>1.0561105911848907</v>
      </c>
    </row>
    <row r="20" spans="1:25" ht="19.5" customHeight="1" thickBot="1">
      <c r="A20" s="255" t="s">
        <v>270</v>
      </c>
      <c r="B20" s="256">
        <v>121.231</v>
      </c>
      <c r="C20" s="257">
        <v>375.65999999999997</v>
      </c>
      <c r="D20" s="258">
        <v>0.2</v>
      </c>
      <c r="E20" s="257">
        <v>0.15</v>
      </c>
      <c r="F20" s="258">
        <f t="shared" si="0"/>
        <v>497.24099999999993</v>
      </c>
      <c r="G20" s="259">
        <f t="shared" si="1"/>
        <v>0.008836432671561844</v>
      </c>
      <c r="H20" s="256">
        <v>93.096</v>
      </c>
      <c r="I20" s="257">
        <v>366.039</v>
      </c>
      <c r="J20" s="258">
        <v>470.381</v>
      </c>
      <c r="K20" s="257">
        <v>232.291</v>
      </c>
      <c r="L20" s="258">
        <f t="shared" si="2"/>
        <v>1161.807</v>
      </c>
      <c r="M20" s="260">
        <f t="shared" si="3"/>
        <v>-0.5720106695862566</v>
      </c>
      <c r="N20" s="256">
        <v>416.3910000000001</v>
      </c>
      <c r="O20" s="257">
        <v>1086.1229999999998</v>
      </c>
      <c r="P20" s="258">
        <v>52.928</v>
      </c>
      <c r="Q20" s="257">
        <v>46.93</v>
      </c>
      <c r="R20" s="258">
        <f t="shared" si="4"/>
        <v>1602.372</v>
      </c>
      <c r="S20" s="259">
        <f t="shared" si="5"/>
        <v>0.01003077506080888</v>
      </c>
      <c r="T20" s="256">
        <v>266.086</v>
      </c>
      <c r="U20" s="257">
        <v>990.92</v>
      </c>
      <c r="V20" s="258">
        <v>810.861</v>
      </c>
      <c r="W20" s="257">
        <v>401.207</v>
      </c>
      <c r="X20" s="258">
        <f t="shared" si="6"/>
        <v>2469.0739999999996</v>
      </c>
      <c r="Y20" s="261">
        <f t="shared" si="7"/>
        <v>-0.35102309610809546</v>
      </c>
    </row>
    <row r="21" spans="1:25" s="96" customFormat="1" ht="19.5" customHeight="1">
      <c r="A21" s="103" t="s">
        <v>52</v>
      </c>
      <c r="B21" s="100">
        <f>SUM(B22:B33)</f>
        <v>4128.025000000001</v>
      </c>
      <c r="C21" s="99">
        <f>SUM(C22:C33)</f>
        <v>4587.128</v>
      </c>
      <c r="D21" s="98">
        <f>SUM(D22:D33)</f>
        <v>678.319</v>
      </c>
      <c r="E21" s="99">
        <f>SUM(E22:E33)</f>
        <v>427.66400000000004</v>
      </c>
      <c r="F21" s="98">
        <f aca="true" t="shared" si="8" ref="F21:F61">SUM(B21:E21)</f>
        <v>9821.136</v>
      </c>
      <c r="G21" s="101">
        <f aca="true" t="shared" si="9" ref="G21:G61">F21/$F$9</f>
        <v>0.1745306743053212</v>
      </c>
      <c r="H21" s="100">
        <f>SUM(H22:H33)</f>
        <v>3424.0369999999994</v>
      </c>
      <c r="I21" s="99">
        <f>SUM(I22:I33)</f>
        <v>3907.976</v>
      </c>
      <c r="J21" s="98">
        <f>SUM(J22:J33)</f>
        <v>558.491</v>
      </c>
      <c r="K21" s="99">
        <f>SUM(K22:K33)</f>
        <v>280.711</v>
      </c>
      <c r="L21" s="98">
        <f aca="true" t="shared" si="10" ref="L21:L60">SUM(H21:K21)</f>
        <v>8171.214999999999</v>
      </c>
      <c r="M21" s="102">
        <f t="shared" si="3"/>
        <v>0.20191868651112488</v>
      </c>
      <c r="N21" s="100">
        <f>SUM(N22:N33)</f>
        <v>10923.176</v>
      </c>
      <c r="O21" s="99">
        <f>SUM(O22:O33)</f>
        <v>11772.018999999998</v>
      </c>
      <c r="P21" s="98">
        <f>SUM(P22:P33)</f>
        <v>1808.2209999999998</v>
      </c>
      <c r="Q21" s="99">
        <f>SUM(Q22:Q33)</f>
        <v>957.154</v>
      </c>
      <c r="R21" s="98">
        <f aca="true" t="shared" si="11" ref="R21:R61">SUM(N21:Q21)</f>
        <v>25460.57</v>
      </c>
      <c r="S21" s="101">
        <f aca="true" t="shared" si="12" ref="S21:S61">R21/$R$9</f>
        <v>0.15938199780698784</v>
      </c>
      <c r="T21" s="100">
        <f>SUM(T22:T33)</f>
        <v>9407.322999999999</v>
      </c>
      <c r="U21" s="99">
        <f>SUM(U22:U33)</f>
        <v>11233.002</v>
      </c>
      <c r="V21" s="98">
        <f>SUM(V22:V33)</f>
        <v>1419.1049999999998</v>
      </c>
      <c r="W21" s="99">
        <f>SUM(W22:W33)</f>
        <v>933.8670000000002</v>
      </c>
      <c r="X21" s="98">
        <f aca="true" t="shared" si="13" ref="X21:X61">SUM(T21:W21)</f>
        <v>22993.297</v>
      </c>
      <c r="Y21" s="97">
        <f aca="true" t="shared" si="14" ref="Y21:Y61">IF(ISERROR(R21/X21-1),"         /0",IF(R21/X21&gt;5,"  *  ",(R21/X21-1)))</f>
        <v>0.10730401125162703</v>
      </c>
    </row>
    <row r="22" spans="1:25" ht="19.5" customHeight="1">
      <c r="A22" s="248" t="s">
        <v>297</v>
      </c>
      <c r="B22" s="249">
        <v>726.674</v>
      </c>
      <c r="C22" s="250">
        <v>823.587</v>
      </c>
      <c r="D22" s="251">
        <v>303.599</v>
      </c>
      <c r="E22" s="250">
        <v>0</v>
      </c>
      <c r="F22" s="251">
        <f t="shared" si="8"/>
        <v>1853.86</v>
      </c>
      <c r="G22" s="252">
        <f t="shared" si="9"/>
        <v>0.03294480759330313</v>
      </c>
      <c r="H22" s="249">
        <v>470.648</v>
      </c>
      <c r="I22" s="250">
        <v>428.536</v>
      </c>
      <c r="J22" s="251">
        <v>268.118</v>
      </c>
      <c r="K22" s="250">
        <v>74.356</v>
      </c>
      <c r="L22" s="251">
        <f t="shared" si="10"/>
        <v>1241.658</v>
      </c>
      <c r="M22" s="253">
        <f t="shared" si="3"/>
        <v>0.493052032041029</v>
      </c>
      <c r="N22" s="249">
        <v>1887.3960000000002</v>
      </c>
      <c r="O22" s="250">
        <v>1747.8370000000002</v>
      </c>
      <c r="P22" s="251">
        <v>720.793</v>
      </c>
      <c r="Q22" s="250">
        <v>64.619</v>
      </c>
      <c r="R22" s="251">
        <f t="shared" si="11"/>
        <v>4420.6449999999995</v>
      </c>
      <c r="S22" s="252">
        <f t="shared" si="12"/>
        <v>0.027673034488052375</v>
      </c>
      <c r="T22" s="269">
        <v>1566.162</v>
      </c>
      <c r="U22" s="250">
        <v>1537.6499999999999</v>
      </c>
      <c r="V22" s="251">
        <v>790.6669999999999</v>
      </c>
      <c r="W22" s="250">
        <v>138.07</v>
      </c>
      <c r="X22" s="251">
        <f t="shared" si="13"/>
        <v>4032.549</v>
      </c>
      <c r="Y22" s="254">
        <f t="shared" si="14"/>
        <v>0.09624086402917853</v>
      </c>
    </row>
    <row r="23" spans="1:25" ht="19.5" customHeight="1">
      <c r="A23" s="255" t="s">
        <v>298</v>
      </c>
      <c r="B23" s="256">
        <v>774.9430000000001</v>
      </c>
      <c r="C23" s="257">
        <v>674.61</v>
      </c>
      <c r="D23" s="258">
        <v>196.363</v>
      </c>
      <c r="E23" s="257">
        <v>197.449</v>
      </c>
      <c r="F23" s="258">
        <f t="shared" si="8"/>
        <v>1843.3650000000002</v>
      </c>
      <c r="G23" s="259">
        <f t="shared" si="9"/>
        <v>0.032758301732185406</v>
      </c>
      <c r="H23" s="256">
        <v>653.6500000000001</v>
      </c>
      <c r="I23" s="257">
        <v>485.523</v>
      </c>
      <c r="J23" s="258">
        <v>147.672</v>
      </c>
      <c r="K23" s="257">
        <v>33.42</v>
      </c>
      <c r="L23" s="258">
        <f t="shared" si="10"/>
        <v>1320.2650000000003</v>
      </c>
      <c r="M23" s="260">
        <f t="shared" si="3"/>
        <v>0.396208336962655</v>
      </c>
      <c r="N23" s="256">
        <v>2014.252</v>
      </c>
      <c r="O23" s="257">
        <v>2389.5919999999996</v>
      </c>
      <c r="P23" s="258">
        <v>534.3979999999999</v>
      </c>
      <c r="Q23" s="257">
        <v>197.449</v>
      </c>
      <c r="R23" s="258">
        <f t="shared" si="11"/>
        <v>5135.690999999999</v>
      </c>
      <c r="S23" s="259">
        <f t="shared" si="12"/>
        <v>0.03214918957821317</v>
      </c>
      <c r="T23" s="270">
        <v>1634.354</v>
      </c>
      <c r="U23" s="257">
        <v>1724.1019999999999</v>
      </c>
      <c r="V23" s="258">
        <v>360.28</v>
      </c>
      <c r="W23" s="257">
        <v>178.07800000000003</v>
      </c>
      <c r="X23" s="258">
        <f t="shared" si="13"/>
        <v>3896.814</v>
      </c>
      <c r="Y23" s="261">
        <f t="shared" si="14"/>
        <v>0.3179204858122555</v>
      </c>
    </row>
    <row r="24" spans="1:25" ht="19.5" customHeight="1">
      <c r="A24" s="255" t="s">
        <v>299</v>
      </c>
      <c r="B24" s="256">
        <v>496.371</v>
      </c>
      <c r="C24" s="257">
        <v>901.03</v>
      </c>
      <c r="D24" s="258">
        <v>102.31</v>
      </c>
      <c r="E24" s="257">
        <v>0</v>
      </c>
      <c r="F24" s="258">
        <f t="shared" si="8"/>
        <v>1499.7109999999998</v>
      </c>
      <c r="G24" s="259">
        <f t="shared" si="9"/>
        <v>0.026651252166053654</v>
      </c>
      <c r="H24" s="256">
        <v>451.503</v>
      </c>
      <c r="I24" s="257">
        <v>1084.395</v>
      </c>
      <c r="J24" s="258">
        <v>63.981</v>
      </c>
      <c r="K24" s="257">
        <v>13.085</v>
      </c>
      <c r="L24" s="258">
        <f t="shared" si="10"/>
        <v>1612.964</v>
      </c>
      <c r="M24" s="260" t="s">
        <v>43</v>
      </c>
      <c r="N24" s="256">
        <v>1335.5600000000002</v>
      </c>
      <c r="O24" s="257">
        <v>2448.308</v>
      </c>
      <c r="P24" s="258">
        <v>351.55999999999995</v>
      </c>
      <c r="Q24" s="257">
        <v>0.1</v>
      </c>
      <c r="R24" s="258">
        <f t="shared" si="11"/>
        <v>4135.528</v>
      </c>
      <c r="S24" s="259">
        <f t="shared" si="12"/>
        <v>0.025888215174551744</v>
      </c>
      <c r="T24" s="270">
        <v>1290.671</v>
      </c>
      <c r="U24" s="257">
        <v>2632.777</v>
      </c>
      <c r="V24" s="258">
        <v>189.238</v>
      </c>
      <c r="W24" s="257">
        <v>50.031</v>
      </c>
      <c r="X24" s="258">
        <f t="shared" si="13"/>
        <v>4162.717000000001</v>
      </c>
      <c r="Y24" s="261">
        <f t="shared" si="14"/>
        <v>-0.006531551388191947</v>
      </c>
    </row>
    <row r="25" spans="1:25" ht="19.5" customHeight="1">
      <c r="A25" s="255" t="s">
        <v>302</v>
      </c>
      <c r="B25" s="256">
        <v>741.917</v>
      </c>
      <c r="C25" s="257">
        <v>546.72</v>
      </c>
      <c r="D25" s="258">
        <v>0</v>
      </c>
      <c r="E25" s="257">
        <v>0</v>
      </c>
      <c r="F25" s="258">
        <f t="shared" si="8"/>
        <v>1288.6370000000002</v>
      </c>
      <c r="G25" s="259">
        <f t="shared" si="9"/>
        <v>0.022900271877386306</v>
      </c>
      <c r="H25" s="256">
        <v>497.58399999999995</v>
      </c>
      <c r="I25" s="257">
        <v>413.76</v>
      </c>
      <c r="J25" s="258"/>
      <c r="K25" s="257">
        <v>13.67</v>
      </c>
      <c r="L25" s="258">
        <f t="shared" si="10"/>
        <v>925.0139999999999</v>
      </c>
      <c r="M25" s="260">
        <f aca="true" t="shared" si="15" ref="M25:M43">IF(ISERROR(F25/L25-1),"         /0",(F25/L25-1))</f>
        <v>0.3930999963243802</v>
      </c>
      <c r="N25" s="256">
        <v>1768.1459999999997</v>
      </c>
      <c r="O25" s="257">
        <v>1231.0349999999999</v>
      </c>
      <c r="P25" s="258">
        <v>0</v>
      </c>
      <c r="Q25" s="257">
        <v>0</v>
      </c>
      <c r="R25" s="258">
        <f t="shared" si="11"/>
        <v>2999.1809999999996</v>
      </c>
      <c r="S25" s="259">
        <f t="shared" si="12"/>
        <v>0.018774735191111572</v>
      </c>
      <c r="T25" s="270">
        <v>1293.4679999999998</v>
      </c>
      <c r="U25" s="257">
        <v>1047.024</v>
      </c>
      <c r="V25" s="258"/>
      <c r="W25" s="257">
        <v>52.160000000000004</v>
      </c>
      <c r="X25" s="258">
        <f t="shared" si="13"/>
        <v>2392.6519999999996</v>
      </c>
      <c r="Y25" s="261">
        <f t="shared" si="14"/>
        <v>0.2534965385689185</v>
      </c>
    </row>
    <row r="26" spans="1:25" ht="19.5" customHeight="1">
      <c r="A26" s="255" t="s">
        <v>300</v>
      </c>
      <c r="B26" s="256">
        <v>389.942</v>
      </c>
      <c r="C26" s="257">
        <v>434.69399999999996</v>
      </c>
      <c r="D26" s="258">
        <v>0</v>
      </c>
      <c r="E26" s="257">
        <v>4</v>
      </c>
      <c r="F26" s="258">
        <f t="shared" si="8"/>
        <v>828.636</v>
      </c>
      <c r="G26" s="259">
        <f t="shared" si="9"/>
        <v>0.01472562846433082</v>
      </c>
      <c r="H26" s="256">
        <v>312.738</v>
      </c>
      <c r="I26" s="257">
        <v>280.227</v>
      </c>
      <c r="J26" s="258"/>
      <c r="K26" s="257"/>
      <c r="L26" s="258">
        <f t="shared" si="10"/>
        <v>592.9649999999999</v>
      </c>
      <c r="M26" s="260">
        <f t="shared" si="15"/>
        <v>0.3974450431307077</v>
      </c>
      <c r="N26" s="256">
        <v>1272.5009999999997</v>
      </c>
      <c r="O26" s="257">
        <v>1041.33</v>
      </c>
      <c r="P26" s="258">
        <v>0</v>
      </c>
      <c r="Q26" s="257">
        <v>6.573</v>
      </c>
      <c r="R26" s="258">
        <f t="shared" si="11"/>
        <v>2320.4039999999995</v>
      </c>
      <c r="S26" s="259">
        <f t="shared" si="12"/>
        <v>0.014525622373706706</v>
      </c>
      <c r="T26" s="270">
        <v>765.3050000000001</v>
      </c>
      <c r="U26" s="257">
        <v>890.1969999999999</v>
      </c>
      <c r="V26" s="258">
        <v>0</v>
      </c>
      <c r="W26" s="257">
        <v>0</v>
      </c>
      <c r="X26" s="258">
        <f t="shared" si="13"/>
        <v>1655.502</v>
      </c>
      <c r="Y26" s="261">
        <f t="shared" si="14"/>
        <v>0.401631650097674</v>
      </c>
    </row>
    <row r="27" spans="1:25" ht="19.5" customHeight="1">
      <c r="A27" s="255" t="s">
        <v>391</v>
      </c>
      <c r="B27" s="256">
        <v>0</v>
      </c>
      <c r="C27" s="257">
        <v>505.68800000000005</v>
      </c>
      <c r="D27" s="258">
        <v>76.047</v>
      </c>
      <c r="E27" s="257">
        <v>136.145</v>
      </c>
      <c r="F27" s="258">
        <f>SUM(B27:E27)</f>
        <v>717.88</v>
      </c>
      <c r="G27" s="259">
        <f>F27/$F$9</f>
        <v>0.012757391860809581</v>
      </c>
      <c r="H27" s="256"/>
      <c r="I27" s="257">
        <v>741.647</v>
      </c>
      <c r="J27" s="258">
        <v>30.041</v>
      </c>
      <c r="K27" s="257">
        <v>32.128</v>
      </c>
      <c r="L27" s="258">
        <f>SUM(H27:K27)</f>
        <v>803.8160000000001</v>
      </c>
      <c r="M27" s="260">
        <f>IF(ISERROR(F27/L27-1),"         /0",(F27/L27-1))</f>
        <v>-0.10691003911342911</v>
      </c>
      <c r="N27" s="256"/>
      <c r="O27" s="257">
        <v>948.6780000000001</v>
      </c>
      <c r="P27" s="258">
        <v>76.047</v>
      </c>
      <c r="Q27" s="257">
        <v>450.23</v>
      </c>
      <c r="R27" s="258">
        <f>SUM(N27:Q27)</f>
        <v>1474.9550000000002</v>
      </c>
      <c r="S27" s="259">
        <f>R27/$R$9</f>
        <v>0.009233150498021285</v>
      </c>
      <c r="T27" s="270">
        <v>42.846</v>
      </c>
      <c r="U27" s="257">
        <v>1699.383</v>
      </c>
      <c r="V27" s="258">
        <v>30.041</v>
      </c>
      <c r="W27" s="257">
        <v>80.8</v>
      </c>
      <c r="X27" s="258">
        <f>SUM(T27:W27)</f>
        <v>1853.07</v>
      </c>
      <c r="Y27" s="261">
        <f>IF(ISERROR(R27/X27-1),"         /0",IF(R27/X27&gt;5,"  *  ",(R27/X27-1)))</f>
        <v>-0.2040478773063078</v>
      </c>
    </row>
    <row r="28" spans="1:25" ht="19.5" customHeight="1">
      <c r="A28" s="255" t="s">
        <v>309</v>
      </c>
      <c r="B28" s="256">
        <v>152.474</v>
      </c>
      <c r="C28" s="257">
        <v>147.27599999999998</v>
      </c>
      <c r="D28" s="258">
        <v>0</v>
      </c>
      <c r="E28" s="257">
        <v>3.495</v>
      </c>
      <c r="F28" s="258">
        <f t="shared" si="8"/>
        <v>303.245</v>
      </c>
      <c r="G28" s="259">
        <f t="shared" si="9"/>
        <v>0.0053889442453212266</v>
      </c>
      <c r="H28" s="256">
        <v>179.029</v>
      </c>
      <c r="I28" s="257">
        <v>75.181</v>
      </c>
      <c r="J28" s="258"/>
      <c r="K28" s="257"/>
      <c r="L28" s="258">
        <f t="shared" si="10"/>
        <v>254.20999999999998</v>
      </c>
      <c r="M28" s="260">
        <f t="shared" si="15"/>
        <v>0.19289170370953168</v>
      </c>
      <c r="N28" s="256">
        <v>270.23400000000004</v>
      </c>
      <c r="O28" s="257">
        <v>367.37300000000005</v>
      </c>
      <c r="P28" s="258">
        <v>0</v>
      </c>
      <c r="Q28" s="257">
        <v>3.495</v>
      </c>
      <c r="R28" s="258">
        <f t="shared" si="11"/>
        <v>641.1020000000001</v>
      </c>
      <c r="S28" s="259">
        <f t="shared" si="12"/>
        <v>0.004013269049281125</v>
      </c>
      <c r="T28" s="270">
        <v>427.51099999999997</v>
      </c>
      <c r="U28" s="257">
        <v>358.79499999999996</v>
      </c>
      <c r="V28" s="258"/>
      <c r="W28" s="257"/>
      <c r="X28" s="258">
        <f t="shared" si="13"/>
        <v>786.3059999999999</v>
      </c>
      <c r="Y28" s="261">
        <f t="shared" si="14"/>
        <v>-0.18466602060775306</v>
      </c>
    </row>
    <row r="29" spans="1:25" ht="19.5" customHeight="1">
      <c r="A29" s="255" t="s">
        <v>392</v>
      </c>
      <c r="B29" s="256">
        <v>0.012</v>
      </c>
      <c r="C29" s="257">
        <v>171.475</v>
      </c>
      <c r="D29" s="258">
        <v>0</v>
      </c>
      <c r="E29" s="257">
        <v>0</v>
      </c>
      <c r="F29" s="258">
        <f t="shared" si="8"/>
        <v>171.487</v>
      </c>
      <c r="G29" s="259">
        <f t="shared" si="9"/>
        <v>0.003047482668460819</v>
      </c>
      <c r="H29" s="256">
        <v>0</v>
      </c>
      <c r="I29" s="257">
        <v>74.746</v>
      </c>
      <c r="J29" s="258"/>
      <c r="K29" s="257"/>
      <c r="L29" s="258">
        <f t="shared" si="10"/>
        <v>74.746</v>
      </c>
      <c r="M29" s="260">
        <f t="shared" si="15"/>
        <v>1.2942632381665908</v>
      </c>
      <c r="N29" s="256">
        <v>9.761000000000001</v>
      </c>
      <c r="O29" s="257">
        <v>487.274</v>
      </c>
      <c r="P29" s="258"/>
      <c r="Q29" s="257">
        <v>0</v>
      </c>
      <c r="R29" s="258">
        <f t="shared" si="11"/>
        <v>497.035</v>
      </c>
      <c r="S29" s="259">
        <f t="shared" si="12"/>
        <v>0.003111416251874809</v>
      </c>
      <c r="T29" s="270">
        <v>50.882999999999996</v>
      </c>
      <c r="U29" s="257">
        <v>466.714</v>
      </c>
      <c r="V29" s="258"/>
      <c r="W29" s="257"/>
      <c r="X29" s="258">
        <f t="shared" si="13"/>
        <v>517.597</v>
      </c>
      <c r="Y29" s="261">
        <f t="shared" si="14"/>
        <v>-0.03972588712840286</v>
      </c>
    </row>
    <row r="30" spans="1:25" ht="19.5" customHeight="1">
      <c r="A30" s="255" t="s">
        <v>304</v>
      </c>
      <c r="B30" s="256">
        <v>125.654</v>
      </c>
      <c r="C30" s="257">
        <v>43.931</v>
      </c>
      <c r="D30" s="258">
        <v>0</v>
      </c>
      <c r="E30" s="257">
        <v>0</v>
      </c>
      <c r="F30" s="258">
        <f t="shared" si="8"/>
        <v>169.58499999999998</v>
      </c>
      <c r="G30" s="259">
        <f t="shared" si="9"/>
        <v>0.0030136823685231414</v>
      </c>
      <c r="H30" s="256">
        <v>13.575</v>
      </c>
      <c r="I30" s="257">
        <v>14.08</v>
      </c>
      <c r="J30" s="258"/>
      <c r="K30" s="257"/>
      <c r="L30" s="258">
        <f t="shared" si="10"/>
        <v>27.655</v>
      </c>
      <c r="M30" s="260">
        <f t="shared" si="15"/>
        <v>5.1321641656120045</v>
      </c>
      <c r="N30" s="256">
        <v>355.175</v>
      </c>
      <c r="O30" s="257">
        <v>95.73400000000001</v>
      </c>
      <c r="P30" s="258">
        <v>0</v>
      </c>
      <c r="Q30" s="257">
        <v>0</v>
      </c>
      <c r="R30" s="258">
        <f t="shared" si="11"/>
        <v>450.909</v>
      </c>
      <c r="S30" s="259">
        <f t="shared" si="12"/>
        <v>0.0028226696122337826</v>
      </c>
      <c r="T30" s="270">
        <v>18.552999999999997</v>
      </c>
      <c r="U30" s="257">
        <v>16.809</v>
      </c>
      <c r="V30" s="258">
        <v>0</v>
      </c>
      <c r="W30" s="257">
        <v>0</v>
      </c>
      <c r="X30" s="258">
        <f t="shared" si="13"/>
        <v>35.361999999999995</v>
      </c>
      <c r="Y30" s="261" t="str">
        <f t="shared" si="14"/>
        <v>  *  </v>
      </c>
    </row>
    <row r="31" spans="1:25" ht="19.5" customHeight="1">
      <c r="A31" s="255" t="s">
        <v>307</v>
      </c>
      <c r="B31" s="256">
        <v>160.13</v>
      </c>
      <c r="C31" s="257">
        <v>6.857</v>
      </c>
      <c r="D31" s="258">
        <v>0</v>
      </c>
      <c r="E31" s="257">
        <v>1.26</v>
      </c>
      <c r="F31" s="258">
        <f t="shared" si="8"/>
        <v>168.24699999999999</v>
      </c>
      <c r="G31" s="259">
        <f t="shared" si="9"/>
        <v>0.002989904870459728</v>
      </c>
      <c r="H31" s="256">
        <v>186.18200000000002</v>
      </c>
      <c r="I31" s="257">
        <v>5.543</v>
      </c>
      <c r="J31" s="258"/>
      <c r="K31" s="257"/>
      <c r="L31" s="258">
        <f t="shared" si="10"/>
        <v>191.72500000000002</v>
      </c>
      <c r="M31" s="260" t="s">
        <v>43</v>
      </c>
      <c r="N31" s="256">
        <v>331.019</v>
      </c>
      <c r="O31" s="257">
        <v>37.084</v>
      </c>
      <c r="P31" s="258">
        <v>38.397</v>
      </c>
      <c r="Q31" s="257">
        <v>7.285</v>
      </c>
      <c r="R31" s="258">
        <f t="shared" si="11"/>
        <v>413.785</v>
      </c>
      <c r="S31" s="259">
        <f t="shared" si="12"/>
        <v>0.002590275078781208</v>
      </c>
      <c r="T31" s="270">
        <v>461.066</v>
      </c>
      <c r="U31" s="257">
        <v>82.012</v>
      </c>
      <c r="V31" s="258">
        <v>0</v>
      </c>
      <c r="W31" s="257">
        <v>3.462</v>
      </c>
      <c r="X31" s="258">
        <f t="shared" si="13"/>
        <v>546.54</v>
      </c>
      <c r="Y31" s="261">
        <f t="shared" si="14"/>
        <v>-0.2429007940864346</v>
      </c>
    </row>
    <row r="32" spans="1:25" ht="19.5" customHeight="1">
      <c r="A32" s="255" t="s">
        <v>301</v>
      </c>
      <c r="B32" s="256">
        <v>35.882999999999996</v>
      </c>
      <c r="C32" s="257">
        <v>96.604</v>
      </c>
      <c r="D32" s="258">
        <v>0</v>
      </c>
      <c r="E32" s="257">
        <v>0</v>
      </c>
      <c r="F32" s="258">
        <f t="shared" si="8"/>
        <v>132.487</v>
      </c>
      <c r="G32" s="259">
        <f t="shared" si="9"/>
        <v>0.0023544165814106525</v>
      </c>
      <c r="H32" s="256">
        <v>39.636</v>
      </c>
      <c r="I32" s="257">
        <v>33.344</v>
      </c>
      <c r="J32" s="258">
        <v>0</v>
      </c>
      <c r="K32" s="257">
        <v>0</v>
      </c>
      <c r="L32" s="258">
        <f t="shared" si="10"/>
        <v>72.98</v>
      </c>
      <c r="M32" s="260">
        <f t="shared" si="15"/>
        <v>0.8153877774732803</v>
      </c>
      <c r="N32" s="256">
        <v>96.55699999999999</v>
      </c>
      <c r="O32" s="257">
        <v>283.625</v>
      </c>
      <c r="P32" s="258">
        <v>2.036</v>
      </c>
      <c r="Q32" s="257">
        <v>2.758</v>
      </c>
      <c r="R32" s="258">
        <f t="shared" si="11"/>
        <v>384.976</v>
      </c>
      <c r="S32" s="259">
        <f t="shared" si="12"/>
        <v>0.002409932063097682</v>
      </c>
      <c r="T32" s="270">
        <v>113.751</v>
      </c>
      <c r="U32" s="257">
        <v>140.45499999999998</v>
      </c>
      <c r="V32" s="258">
        <v>0</v>
      </c>
      <c r="W32" s="257">
        <v>0</v>
      </c>
      <c r="X32" s="258">
        <f t="shared" si="13"/>
        <v>254.206</v>
      </c>
      <c r="Y32" s="261">
        <f t="shared" si="14"/>
        <v>0.5144253086079795</v>
      </c>
    </row>
    <row r="33" spans="1:25" ht="19.5" customHeight="1" thickBot="1">
      <c r="A33" s="255" t="s">
        <v>270</v>
      </c>
      <c r="B33" s="256">
        <v>524.0250000000001</v>
      </c>
      <c r="C33" s="257">
        <v>234.656</v>
      </c>
      <c r="D33" s="258">
        <v>0</v>
      </c>
      <c r="E33" s="257">
        <v>85.315</v>
      </c>
      <c r="F33" s="258">
        <f t="shared" si="8"/>
        <v>843.9960000000001</v>
      </c>
      <c r="G33" s="259">
        <f t="shared" si="9"/>
        <v>0.014998589877076734</v>
      </c>
      <c r="H33" s="256">
        <v>619.492</v>
      </c>
      <c r="I33" s="257">
        <v>270.994</v>
      </c>
      <c r="J33" s="258">
        <v>48.678999999999995</v>
      </c>
      <c r="K33" s="257">
        <v>114.05199999999999</v>
      </c>
      <c r="L33" s="258">
        <f t="shared" si="10"/>
        <v>1053.2169999999999</v>
      </c>
      <c r="M33" s="260">
        <f>IF(ISERROR(F33/L33-1),"         /0",(F33/L33-1))</f>
        <v>-0.19864947109664943</v>
      </c>
      <c r="N33" s="256">
        <v>1582.5749999999998</v>
      </c>
      <c r="O33" s="257">
        <v>694.1490000000002</v>
      </c>
      <c r="P33" s="258">
        <v>84.99</v>
      </c>
      <c r="Q33" s="257">
        <v>224.64499999999998</v>
      </c>
      <c r="R33" s="258">
        <f t="shared" si="11"/>
        <v>2586.359</v>
      </c>
      <c r="S33" s="259">
        <f t="shared" si="12"/>
        <v>0.016190488448062368</v>
      </c>
      <c r="T33" s="270">
        <v>1742.7530000000002</v>
      </c>
      <c r="U33" s="257">
        <v>637.084</v>
      </c>
      <c r="V33" s="258">
        <v>48.879</v>
      </c>
      <c r="W33" s="257">
        <v>431.26600000000013</v>
      </c>
      <c r="X33" s="258">
        <f t="shared" si="13"/>
        <v>2859.982</v>
      </c>
      <c r="Y33" s="261">
        <f t="shared" si="14"/>
        <v>-0.09567297976001254</v>
      </c>
    </row>
    <row r="34" spans="1:25" s="96" customFormat="1" ht="19.5" customHeight="1">
      <c r="A34" s="103" t="s">
        <v>51</v>
      </c>
      <c r="B34" s="100">
        <f>SUM(B35:B43)</f>
        <v>2952.043</v>
      </c>
      <c r="C34" s="99">
        <f>SUM(C35:C43)</f>
        <v>2963.0739999999996</v>
      </c>
      <c r="D34" s="98">
        <f>SUM(D35:D43)</f>
        <v>697.229</v>
      </c>
      <c r="E34" s="99">
        <f>SUM(E35:E43)</f>
        <v>662.018</v>
      </c>
      <c r="F34" s="98">
        <f t="shared" si="8"/>
        <v>7274.3640000000005</v>
      </c>
      <c r="G34" s="101">
        <f t="shared" si="9"/>
        <v>0.12927217931432305</v>
      </c>
      <c r="H34" s="100">
        <f>SUM(H35:H43)</f>
        <v>2469.911</v>
      </c>
      <c r="I34" s="138">
        <f>SUM(I35:I43)</f>
        <v>2908.957</v>
      </c>
      <c r="J34" s="98">
        <f>SUM(J35:J43)</f>
        <v>629.729</v>
      </c>
      <c r="K34" s="99">
        <f>SUM(K35:K43)</f>
        <v>517.351</v>
      </c>
      <c r="L34" s="98">
        <f t="shared" si="10"/>
        <v>6525.948</v>
      </c>
      <c r="M34" s="102">
        <f t="shared" si="15"/>
        <v>0.11468310810935067</v>
      </c>
      <c r="N34" s="100">
        <f>SUM(N35:N43)</f>
        <v>8685.708999999999</v>
      </c>
      <c r="O34" s="99">
        <f>SUM(O35:O43)</f>
        <v>7989.358999999999</v>
      </c>
      <c r="P34" s="98">
        <f>SUM(P35:P43)</f>
        <v>1640.7350000000001</v>
      </c>
      <c r="Q34" s="99">
        <f>SUM(Q35:Q43)</f>
        <v>1506.763</v>
      </c>
      <c r="R34" s="98">
        <f t="shared" si="11"/>
        <v>19822.566</v>
      </c>
      <c r="S34" s="101">
        <f t="shared" si="12"/>
        <v>0.1240883519395234</v>
      </c>
      <c r="T34" s="100">
        <f>SUM(T35:T43)</f>
        <v>7249.432000000001</v>
      </c>
      <c r="U34" s="99">
        <f>SUM(U35:U43)</f>
        <v>7630.938000000001</v>
      </c>
      <c r="V34" s="98">
        <f>SUM(V35:V43)</f>
        <v>1779.116</v>
      </c>
      <c r="W34" s="99">
        <f>SUM(W35:W43)</f>
        <v>1169.114</v>
      </c>
      <c r="X34" s="98">
        <f t="shared" si="13"/>
        <v>17828.600000000006</v>
      </c>
      <c r="Y34" s="97">
        <f t="shared" si="14"/>
        <v>0.11184086243451485</v>
      </c>
    </row>
    <row r="35" spans="1:25" ht="19.5" customHeight="1">
      <c r="A35" s="248" t="s">
        <v>314</v>
      </c>
      <c r="B35" s="249">
        <v>893.086</v>
      </c>
      <c r="C35" s="250">
        <v>1208.84</v>
      </c>
      <c r="D35" s="251">
        <v>0</v>
      </c>
      <c r="E35" s="250">
        <v>0</v>
      </c>
      <c r="F35" s="251">
        <f t="shared" si="8"/>
        <v>2101.926</v>
      </c>
      <c r="G35" s="252">
        <f t="shared" si="9"/>
        <v>0.03735316995100022</v>
      </c>
      <c r="H35" s="249">
        <v>568.768</v>
      </c>
      <c r="I35" s="272">
        <v>1048.9389999999999</v>
      </c>
      <c r="J35" s="251"/>
      <c r="K35" s="250"/>
      <c r="L35" s="251">
        <f t="shared" si="10"/>
        <v>1617.7069999999999</v>
      </c>
      <c r="M35" s="253">
        <f t="shared" si="15"/>
        <v>0.2993242904926541</v>
      </c>
      <c r="N35" s="249">
        <v>2167.216</v>
      </c>
      <c r="O35" s="250">
        <v>3195.301</v>
      </c>
      <c r="P35" s="251">
        <v>0</v>
      </c>
      <c r="Q35" s="250">
        <v>0</v>
      </c>
      <c r="R35" s="251">
        <f t="shared" si="11"/>
        <v>5362.517</v>
      </c>
      <c r="S35" s="252">
        <f t="shared" si="12"/>
        <v>0.0335691099112838</v>
      </c>
      <c r="T35" s="249">
        <v>1786.899</v>
      </c>
      <c r="U35" s="250">
        <v>2651.796</v>
      </c>
      <c r="V35" s="251">
        <v>0</v>
      </c>
      <c r="W35" s="250">
        <v>0</v>
      </c>
      <c r="X35" s="251">
        <f t="shared" si="13"/>
        <v>4438.695</v>
      </c>
      <c r="Y35" s="254">
        <f t="shared" si="14"/>
        <v>0.20812919112486905</v>
      </c>
    </row>
    <row r="36" spans="1:25" ht="19.5" customHeight="1">
      <c r="A36" s="255" t="s">
        <v>320</v>
      </c>
      <c r="B36" s="256">
        <v>849.4390000000001</v>
      </c>
      <c r="C36" s="257">
        <v>522.398</v>
      </c>
      <c r="D36" s="258">
        <v>697.229</v>
      </c>
      <c r="E36" s="257">
        <v>0</v>
      </c>
      <c r="F36" s="258">
        <f t="shared" si="8"/>
        <v>2069.066</v>
      </c>
      <c r="G36" s="259">
        <f t="shared" si="9"/>
        <v>0.03676921734534718</v>
      </c>
      <c r="H36" s="256">
        <v>770.726</v>
      </c>
      <c r="I36" s="275">
        <v>465.528</v>
      </c>
      <c r="J36" s="258">
        <v>629.729</v>
      </c>
      <c r="K36" s="257"/>
      <c r="L36" s="258">
        <f t="shared" si="10"/>
        <v>1865.983</v>
      </c>
      <c r="M36" s="260">
        <f t="shared" si="15"/>
        <v>0.10883432485719324</v>
      </c>
      <c r="N36" s="256">
        <v>2603.895</v>
      </c>
      <c r="O36" s="257">
        <v>1398.876</v>
      </c>
      <c r="P36" s="258">
        <v>1640.7350000000001</v>
      </c>
      <c r="Q36" s="257"/>
      <c r="R36" s="258">
        <f t="shared" si="11"/>
        <v>5643.505999999999</v>
      </c>
      <c r="S36" s="259">
        <f t="shared" si="12"/>
        <v>0.03532808813454383</v>
      </c>
      <c r="T36" s="256">
        <v>2075.007</v>
      </c>
      <c r="U36" s="257">
        <v>1188.4450000000002</v>
      </c>
      <c r="V36" s="258">
        <v>1779.116</v>
      </c>
      <c r="W36" s="257">
        <v>40.074</v>
      </c>
      <c r="X36" s="258">
        <f t="shared" si="13"/>
        <v>5082.642</v>
      </c>
      <c r="Y36" s="261">
        <f t="shared" si="14"/>
        <v>0.11034890909098061</v>
      </c>
    </row>
    <row r="37" spans="1:25" ht="19.5" customHeight="1">
      <c r="A37" s="255" t="s">
        <v>319</v>
      </c>
      <c r="B37" s="256">
        <v>123.727</v>
      </c>
      <c r="C37" s="257">
        <v>235.30700000000002</v>
      </c>
      <c r="D37" s="258">
        <v>0</v>
      </c>
      <c r="E37" s="257">
        <v>662.018</v>
      </c>
      <c r="F37" s="258">
        <f t="shared" si="8"/>
        <v>1021.052</v>
      </c>
      <c r="G37" s="259">
        <f t="shared" si="9"/>
        <v>0.018145038828583253</v>
      </c>
      <c r="H37" s="256">
        <v>45.394</v>
      </c>
      <c r="I37" s="275">
        <v>330.26099999999997</v>
      </c>
      <c r="J37" s="258"/>
      <c r="K37" s="257"/>
      <c r="L37" s="258">
        <f t="shared" si="10"/>
        <v>375.655</v>
      </c>
      <c r="M37" s="260">
        <f t="shared" si="15"/>
        <v>1.7180577923892937</v>
      </c>
      <c r="N37" s="256">
        <v>293.90799999999996</v>
      </c>
      <c r="O37" s="257">
        <v>628.55</v>
      </c>
      <c r="P37" s="258"/>
      <c r="Q37" s="257">
        <v>1506.663</v>
      </c>
      <c r="R37" s="258">
        <f t="shared" si="11"/>
        <v>2429.121</v>
      </c>
      <c r="S37" s="259">
        <f t="shared" si="12"/>
        <v>0.015206185796111719</v>
      </c>
      <c r="T37" s="256">
        <v>147.309</v>
      </c>
      <c r="U37" s="257">
        <v>846.425</v>
      </c>
      <c r="V37" s="258"/>
      <c r="W37" s="257"/>
      <c r="X37" s="258">
        <f t="shared" si="13"/>
        <v>993.7339999999999</v>
      </c>
      <c r="Y37" s="261">
        <f t="shared" si="14"/>
        <v>1.444437847552766</v>
      </c>
    </row>
    <row r="38" spans="1:25" ht="19.5" customHeight="1">
      <c r="A38" s="255" t="s">
        <v>393</v>
      </c>
      <c r="B38" s="256">
        <v>766.055</v>
      </c>
      <c r="C38" s="257">
        <v>75.636</v>
      </c>
      <c r="D38" s="258">
        <v>0</v>
      </c>
      <c r="E38" s="257">
        <v>0</v>
      </c>
      <c r="F38" s="258">
        <f t="shared" si="8"/>
        <v>841.6909999999999</v>
      </c>
      <c r="G38" s="259">
        <f t="shared" si="9"/>
        <v>0.014957627894239534</v>
      </c>
      <c r="H38" s="256">
        <v>756.972</v>
      </c>
      <c r="I38" s="275">
        <v>78.787</v>
      </c>
      <c r="J38" s="258"/>
      <c r="K38" s="257"/>
      <c r="L38" s="258">
        <f t="shared" si="10"/>
        <v>835.759</v>
      </c>
      <c r="M38" s="260">
        <f t="shared" si="15"/>
        <v>0.00709773989870266</v>
      </c>
      <c r="N38" s="256">
        <v>2566.7309999999998</v>
      </c>
      <c r="O38" s="257">
        <v>153.39499999999998</v>
      </c>
      <c r="P38" s="258"/>
      <c r="Q38" s="257"/>
      <c r="R38" s="258">
        <f t="shared" si="11"/>
        <v>2720.1259999999997</v>
      </c>
      <c r="S38" s="259">
        <f t="shared" si="12"/>
        <v>0.01702786371894779</v>
      </c>
      <c r="T38" s="256">
        <v>2170.089</v>
      </c>
      <c r="U38" s="257">
        <v>257.822</v>
      </c>
      <c r="V38" s="258"/>
      <c r="W38" s="257"/>
      <c r="X38" s="258">
        <f t="shared" si="13"/>
        <v>2427.911</v>
      </c>
      <c r="Y38" s="261">
        <f t="shared" si="14"/>
        <v>0.12035655343214802</v>
      </c>
    </row>
    <row r="39" spans="1:25" ht="19.5" customHeight="1">
      <c r="A39" s="255" t="s">
        <v>317</v>
      </c>
      <c r="B39" s="256">
        <v>64.412</v>
      </c>
      <c r="C39" s="257">
        <v>262.393</v>
      </c>
      <c r="D39" s="258">
        <v>0</v>
      </c>
      <c r="E39" s="257">
        <v>0</v>
      </c>
      <c r="F39" s="258">
        <f>SUM(B39:E39)</f>
        <v>326.80499999999995</v>
      </c>
      <c r="G39" s="259">
        <f>F39/$F$9</f>
        <v>0.005807627245600762</v>
      </c>
      <c r="H39" s="256">
        <v>37.053</v>
      </c>
      <c r="I39" s="275">
        <v>254.145</v>
      </c>
      <c r="J39" s="258"/>
      <c r="K39" s="257"/>
      <c r="L39" s="258">
        <f>SUM(H39:K39)</f>
        <v>291.198</v>
      </c>
      <c r="M39" s="260">
        <f>IF(ISERROR(F39/L39-1),"         /0",(F39/L39-1))</f>
        <v>0.12227762553314236</v>
      </c>
      <c r="N39" s="256">
        <v>174.046</v>
      </c>
      <c r="O39" s="257">
        <v>755.878</v>
      </c>
      <c r="P39" s="258">
        <v>0</v>
      </c>
      <c r="Q39" s="257">
        <v>0</v>
      </c>
      <c r="R39" s="258">
        <f>SUM(N39:Q39)</f>
        <v>929.924</v>
      </c>
      <c r="S39" s="259">
        <f>R39/$R$9</f>
        <v>0.00582128149246719</v>
      </c>
      <c r="T39" s="256">
        <v>79.435</v>
      </c>
      <c r="U39" s="257">
        <v>698.617</v>
      </c>
      <c r="V39" s="258"/>
      <c r="W39" s="257"/>
      <c r="X39" s="258">
        <f>SUM(T39:W39)</f>
        <v>778.0519999999999</v>
      </c>
      <c r="Y39" s="261">
        <f>IF(ISERROR(R39/X39-1),"         /0",IF(R39/X39&gt;5,"  *  ",(R39/X39-1)))</f>
        <v>0.19519517975662315</v>
      </c>
    </row>
    <row r="40" spans="1:25" ht="19.5" customHeight="1">
      <c r="A40" s="255" t="s">
        <v>318</v>
      </c>
      <c r="B40" s="256">
        <v>9.229999999999999</v>
      </c>
      <c r="C40" s="257">
        <v>219.443</v>
      </c>
      <c r="D40" s="258">
        <v>0</v>
      </c>
      <c r="E40" s="257">
        <v>0</v>
      </c>
      <c r="F40" s="258">
        <f>SUM(B40:E40)</f>
        <v>228.673</v>
      </c>
      <c r="G40" s="259">
        <f>F40/$F$9</f>
        <v>0.004063730803180072</v>
      </c>
      <c r="H40" s="256">
        <v>11.975000000000001</v>
      </c>
      <c r="I40" s="275">
        <v>228.969</v>
      </c>
      <c r="J40" s="258"/>
      <c r="K40" s="257"/>
      <c r="L40" s="258">
        <f>SUM(H40:K40)</f>
        <v>240.944</v>
      </c>
      <c r="M40" s="260">
        <f>IF(ISERROR(F40/L40-1),"         /0",(F40/L40-1))</f>
        <v>-0.05092884653695462</v>
      </c>
      <c r="N40" s="256">
        <v>30.597</v>
      </c>
      <c r="O40" s="257">
        <v>684.903</v>
      </c>
      <c r="P40" s="258"/>
      <c r="Q40" s="257"/>
      <c r="R40" s="258">
        <f>SUM(N40:Q40)</f>
        <v>715.5</v>
      </c>
      <c r="S40" s="259">
        <f>R40/$R$9</f>
        <v>0.004478997109290947</v>
      </c>
      <c r="T40" s="256">
        <v>27.685000000000002</v>
      </c>
      <c r="U40" s="257">
        <v>662.2280000000001</v>
      </c>
      <c r="V40" s="258"/>
      <c r="W40" s="257"/>
      <c r="X40" s="258">
        <f>SUM(T40:W40)</f>
        <v>689.913</v>
      </c>
      <c r="Y40" s="261">
        <f>IF(ISERROR(R40/X40-1),"         /0",IF(R40/X40&gt;5,"  *  ",(R40/X40-1)))</f>
        <v>0.03708728491853308</v>
      </c>
    </row>
    <row r="41" spans="1:25" ht="19.5" customHeight="1">
      <c r="A41" s="255" t="s">
        <v>316</v>
      </c>
      <c r="B41" s="256">
        <v>23.082</v>
      </c>
      <c r="C41" s="257">
        <v>89.59100000000001</v>
      </c>
      <c r="D41" s="258">
        <v>0</v>
      </c>
      <c r="E41" s="257">
        <v>0</v>
      </c>
      <c r="F41" s="258">
        <f>SUM(B41:E41)</f>
        <v>112.673</v>
      </c>
      <c r="G41" s="259">
        <f>F41/$F$9</f>
        <v>0.00200230346733855</v>
      </c>
      <c r="H41" s="256">
        <v>18.598</v>
      </c>
      <c r="I41" s="275">
        <v>119.99600000000001</v>
      </c>
      <c r="J41" s="258"/>
      <c r="K41" s="257"/>
      <c r="L41" s="258">
        <f>SUM(H41:K41)</f>
        <v>138.594</v>
      </c>
      <c r="M41" s="260">
        <f>IF(ISERROR(F41/L41-1),"         /0",(F41/L41-1))</f>
        <v>-0.1870282984833398</v>
      </c>
      <c r="N41" s="256">
        <v>49.253</v>
      </c>
      <c r="O41" s="257">
        <v>215.726</v>
      </c>
      <c r="P41" s="258"/>
      <c r="Q41" s="257">
        <v>0</v>
      </c>
      <c r="R41" s="258">
        <f>SUM(N41:Q41)</f>
        <v>264.979</v>
      </c>
      <c r="S41" s="259">
        <f>R41/$R$9</f>
        <v>0.0016587563592212519</v>
      </c>
      <c r="T41" s="256">
        <v>59.006</v>
      </c>
      <c r="U41" s="257">
        <v>301.3</v>
      </c>
      <c r="V41" s="258"/>
      <c r="W41" s="257"/>
      <c r="X41" s="258">
        <f>SUM(T41:W41)</f>
        <v>360.30600000000004</v>
      </c>
      <c r="Y41" s="261">
        <f>IF(ISERROR(R41/X41-1),"         /0",IF(R41/X41&gt;5,"  *  ",(R41/X41-1)))</f>
        <v>-0.264572335736846</v>
      </c>
    </row>
    <row r="42" spans="1:25" ht="19.5" customHeight="1">
      <c r="A42" s="255" t="s">
        <v>315</v>
      </c>
      <c r="B42" s="256">
        <v>29.712</v>
      </c>
      <c r="C42" s="257">
        <v>63.049</v>
      </c>
      <c r="D42" s="258">
        <v>0</v>
      </c>
      <c r="E42" s="257">
        <v>0</v>
      </c>
      <c r="F42" s="258">
        <f>SUM(B42:E42)</f>
        <v>92.761</v>
      </c>
      <c r="G42" s="259">
        <f>F42/$F$9</f>
        <v>0.001648448802586167</v>
      </c>
      <c r="H42" s="256">
        <v>36.271</v>
      </c>
      <c r="I42" s="275">
        <v>86.223</v>
      </c>
      <c r="J42" s="258"/>
      <c r="K42" s="257"/>
      <c r="L42" s="258">
        <f>SUM(H42:K42)</f>
        <v>122.494</v>
      </c>
      <c r="M42" s="260">
        <f>IF(ISERROR(F42/L42-1),"         /0",(F42/L42-1))</f>
        <v>-0.24273025617581268</v>
      </c>
      <c r="N42" s="256">
        <v>140.785</v>
      </c>
      <c r="O42" s="257">
        <v>141.682</v>
      </c>
      <c r="P42" s="258">
        <v>0</v>
      </c>
      <c r="Q42" s="257"/>
      <c r="R42" s="258">
        <f>SUM(N42:Q42)</f>
        <v>282.467</v>
      </c>
      <c r="S42" s="259">
        <f>R42/$R$9</f>
        <v>0.0017682304353180793</v>
      </c>
      <c r="T42" s="256">
        <v>70.102</v>
      </c>
      <c r="U42" s="257">
        <v>278.152</v>
      </c>
      <c r="V42" s="258">
        <v>0</v>
      </c>
      <c r="W42" s="257"/>
      <c r="X42" s="258">
        <f>SUM(T42:W42)</f>
        <v>348.254</v>
      </c>
      <c r="Y42" s="261">
        <f>IF(ISERROR(R42/X42-1),"         /0",IF(R42/X42&gt;5,"  *  ",(R42/X42-1)))</f>
        <v>-0.18890522434774626</v>
      </c>
    </row>
    <row r="43" spans="1:25" ht="19.5" customHeight="1" thickBot="1">
      <c r="A43" s="255" t="s">
        <v>270</v>
      </c>
      <c r="B43" s="256">
        <v>193.3</v>
      </c>
      <c r="C43" s="257">
        <v>286.417</v>
      </c>
      <c r="D43" s="258">
        <v>0</v>
      </c>
      <c r="E43" s="257">
        <v>0</v>
      </c>
      <c r="F43" s="258">
        <f t="shared" si="8"/>
        <v>479.717</v>
      </c>
      <c r="G43" s="259">
        <f t="shared" si="9"/>
        <v>0.008525014976447304</v>
      </c>
      <c r="H43" s="256">
        <v>224.15400000000002</v>
      </c>
      <c r="I43" s="275">
        <v>296.10900000000004</v>
      </c>
      <c r="J43" s="258">
        <v>0</v>
      </c>
      <c r="K43" s="257">
        <v>517.351</v>
      </c>
      <c r="L43" s="258">
        <f t="shared" si="10"/>
        <v>1037.614</v>
      </c>
      <c r="M43" s="260">
        <f t="shared" si="15"/>
        <v>-0.5376729689460629</v>
      </c>
      <c r="N43" s="256">
        <v>659.2780000000002</v>
      </c>
      <c r="O43" s="257">
        <v>815.0480000000002</v>
      </c>
      <c r="P43" s="258">
        <v>0</v>
      </c>
      <c r="Q43" s="257">
        <v>0.1</v>
      </c>
      <c r="R43" s="258">
        <f t="shared" si="11"/>
        <v>1474.4260000000004</v>
      </c>
      <c r="S43" s="259">
        <f t="shared" si="12"/>
        <v>0.009229838982338805</v>
      </c>
      <c r="T43" s="256">
        <v>833.9000000000001</v>
      </c>
      <c r="U43" s="257">
        <v>746.1530000000001</v>
      </c>
      <c r="V43" s="258">
        <v>0</v>
      </c>
      <c r="W43" s="257">
        <v>1129.04</v>
      </c>
      <c r="X43" s="258">
        <f t="shared" si="13"/>
        <v>2709.0930000000003</v>
      </c>
      <c r="Y43" s="261">
        <f t="shared" si="14"/>
        <v>-0.45574921200564167</v>
      </c>
    </row>
    <row r="44" spans="1:25" s="96" customFormat="1" ht="19.5" customHeight="1">
      <c r="A44" s="103" t="s">
        <v>50</v>
      </c>
      <c r="B44" s="100">
        <f>SUM(B45:B55)</f>
        <v>3007.0320000000006</v>
      </c>
      <c r="C44" s="99">
        <f>SUM(C45:C55)</f>
        <v>1860.3480000000002</v>
      </c>
      <c r="D44" s="98">
        <f>SUM(D45:D55)</f>
        <v>889.7609999999999</v>
      </c>
      <c r="E44" s="99">
        <f>SUM(E45:E55)</f>
        <v>567.0409999999999</v>
      </c>
      <c r="F44" s="98">
        <f t="shared" si="8"/>
        <v>6324.182000000001</v>
      </c>
      <c r="G44" s="101">
        <f t="shared" si="9"/>
        <v>0.11238656596238714</v>
      </c>
      <c r="H44" s="100">
        <f>SUM(H45:H55)</f>
        <v>2572.348000000001</v>
      </c>
      <c r="I44" s="99">
        <f>SUM(I45:I55)</f>
        <v>1703.179</v>
      </c>
      <c r="J44" s="98">
        <f>SUM(J45:J55)</f>
        <v>508.26599999999996</v>
      </c>
      <c r="K44" s="99">
        <f>SUM(K45:K55)</f>
        <v>305.661</v>
      </c>
      <c r="L44" s="98">
        <f t="shared" si="10"/>
        <v>5089.454000000001</v>
      </c>
      <c r="M44" s="102">
        <f aca="true" t="shared" si="16" ref="M44:M61">IF(ISERROR(F44/L44-1),"         /0",(F44/L44-1))</f>
        <v>0.24260519890738763</v>
      </c>
      <c r="N44" s="100">
        <f>SUM(N45:N55)</f>
        <v>7594.743000000002</v>
      </c>
      <c r="O44" s="99">
        <f>SUM(O45:O55)</f>
        <v>4254.49</v>
      </c>
      <c r="P44" s="98">
        <f>SUM(P45:P55)</f>
        <v>2160.9950000000003</v>
      </c>
      <c r="Q44" s="99">
        <f>SUM(Q45:Q55)</f>
        <v>1487.936</v>
      </c>
      <c r="R44" s="98">
        <f t="shared" si="11"/>
        <v>15498.164000000002</v>
      </c>
      <c r="S44" s="101">
        <f t="shared" si="12"/>
        <v>0.09701779420729144</v>
      </c>
      <c r="T44" s="100">
        <f>SUM(T45:T55)</f>
        <v>6919.805</v>
      </c>
      <c r="U44" s="99">
        <f>SUM(U45:U55)</f>
        <v>4454.196000000001</v>
      </c>
      <c r="V44" s="98">
        <f>SUM(V45:V55)</f>
        <v>1156.049</v>
      </c>
      <c r="W44" s="99">
        <f>SUM(W45:W55)</f>
        <v>685.536</v>
      </c>
      <c r="X44" s="98">
        <f t="shared" si="13"/>
        <v>13215.586</v>
      </c>
      <c r="Y44" s="97">
        <f t="shared" si="14"/>
        <v>0.17271863691855982</v>
      </c>
    </row>
    <row r="45" spans="1:25" s="88" customFormat="1" ht="19.5" customHeight="1">
      <c r="A45" s="248" t="s">
        <v>327</v>
      </c>
      <c r="B45" s="249">
        <v>1599.3300000000002</v>
      </c>
      <c r="C45" s="250">
        <v>954.524</v>
      </c>
      <c r="D45" s="251">
        <v>459.962</v>
      </c>
      <c r="E45" s="250">
        <v>215.334</v>
      </c>
      <c r="F45" s="251">
        <f t="shared" si="8"/>
        <v>3229.15</v>
      </c>
      <c r="G45" s="252">
        <f t="shared" si="9"/>
        <v>0.05738498346148836</v>
      </c>
      <c r="H45" s="249">
        <v>1552.865</v>
      </c>
      <c r="I45" s="250">
        <v>962.319</v>
      </c>
      <c r="J45" s="251">
        <v>106.417</v>
      </c>
      <c r="K45" s="250">
        <v>79.863</v>
      </c>
      <c r="L45" s="251">
        <f t="shared" si="10"/>
        <v>2701.464</v>
      </c>
      <c r="M45" s="253">
        <f t="shared" si="16"/>
        <v>0.19533334517876244</v>
      </c>
      <c r="N45" s="249">
        <v>4076.7750000000005</v>
      </c>
      <c r="O45" s="250">
        <v>2134.15</v>
      </c>
      <c r="P45" s="251">
        <v>1409.348</v>
      </c>
      <c r="Q45" s="250">
        <v>674.4259999999999</v>
      </c>
      <c r="R45" s="251">
        <f t="shared" si="11"/>
        <v>8294.699</v>
      </c>
      <c r="S45" s="252">
        <f t="shared" si="12"/>
        <v>0.051924434442262066</v>
      </c>
      <c r="T45" s="269">
        <v>4057.753</v>
      </c>
      <c r="U45" s="250">
        <v>2529.3410000000003</v>
      </c>
      <c r="V45" s="251">
        <v>287.735</v>
      </c>
      <c r="W45" s="250">
        <v>181.338</v>
      </c>
      <c r="X45" s="251">
        <f t="shared" si="13"/>
        <v>7056.167</v>
      </c>
      <c r="Y45" s="254">
        <f t="shared" si="14"/>
        <v>0.17552475727969585</v>
      </c>
    </row>
    <row r="46" spans="1:25" s="88" customFormat="1" ht="19.5" customHeight="1">
      <c r="A46" s="255" t="s">
        <v>328</v>
      </c>
      <c r="B46" s="256">
        <v>637.728</v>
      </c>
      <c r="C46" s="257">
        <v>601.6329999999999</v>
      </c>
      <c r="D46" s="258">
        <v>298.503</v>
      </c>
      <c r="E46" s="257">
        <v>334.171</v>
      </c>
      <c r="F46" s="258">
        <f t="shared" si="8"/>
        <v>1872.0349999999999</v>
      </c>
      <c r="G46" s="259">
        <f t="shared" si="9"/>
        <v>0.03326779416079382</v>
      </c>
      <c r="H46" s="256">
        <v>374.174</v>
      </c>
      <c r="I46" s="257">
        <v>386.79100000000005</v>
      </c>
      <c r="J46" s="258">
        <v>358.459</v>
      </c>
      <c r="K46" s="257">
        <v>225.798</v>
      </c>
      <c r="L46" s="258">
        <f t="shared" si="10"/>
        <v>1345.222</v>
      </c>
      <c r="M46" s="260">
        <f t="shared" si="16"/>
        <v>0.391617889091912</v>
      </c>
      <c r="N46" s="256">
        <v>1712.8640000000003</v>
      </c>
      <c r="O46" s="257">
        <v>1434.352</v>
      </c>
      <c r="P46" s="258">
        <v>616.2349999999999</v>
      </c>
      <c r="Q46" s="257">
        <v>769.749</v>
      </c>
      <c r="R46" s="258">
        <f t="shared" si="11"/>
        <v>4533.2</v>
      </c>
      <c r="S46" s="259">
        <f t="shared" si="12"/>
        <v>0.028377623614028957</v>
      </c>
      <c r="T46" s="270">
        <v>1335.896</v>
      </c>
      <c r="U46" s="257">
        <v>1115.951</v>
      </c>
      <c r="V46" s="258">
        <v>824.704</v>
      </c>
      <c r="W46" s="257">
        <v>470.461</v>
      </c>
      <c r="X46" s="258">
        <f t="shared" si="13"/>
        <v>3747.0119999999997</v>
      </c>
      <c r="Y46" s="261">
        <f t="shared" si="14"/>
        <v>0.20981731577053941</v>
      </c>
    </row>
    <row r="47" spans="1:25" s="88" customFormat="1" ht="19.5" customHeight="1">
      <c r="A47" s="255" t="s">
        <v>331</v>
      </c>
      <c r="B47" s="256">
        <v>150.208</v>
      </c>
      <c r="C47" s="257">
        <v>21.708</v>
      </c>
      <c r="D47" s="258">
        <v>65.04</v>
      </c>
      <c r="E47" s="257">
        <v>0</v>
      </c>
      <c r="F47" s="258">
        <f>SUM(B47:E47)</f>
        <v>236.95600000000002</v>
      </c>
      <c r="G47" s="259">
        <f>F47/$F$9</f>
        <v>0.0042109273775143416</v>
      </c>
      <c r="H47" s="256">
        <v>49.939</v>
      </c>
      <c r="I47" s="257">
        <v>18.255</v>
      </c>
      <c r="J47" s="258">
        <v>0</v>
      </c>
      <c r="K47" s="257">
        <v>0</v>
      </c>
      <c r="L47" s="258">
        <f>SUM(H47:K47)</f>
        <v>68.194</v>
      </c>
      <c r="M47" s="260">
        <f>IF(ISERROR(F47/L47-1),"         /0",(F47/L47-1))</f>
        <v>2.474733847552571</v>
      </c>
      <c r="N47" s="256">
        <v>327.27000000000004</v>
      </c>
      <c r="O47" s="257">
        <v>53.336</v>
      </c>
      <c r="P47" s="258">
        <v>65.04</v>
      </c>
      <c r="Q47" s="257">
        <v>6.826</v>
      </c>
      <c r="R47" s="258">
        <f>SUM(N47:Q47)</f>
        <v>452.4720000000001</v>
      </c>
      <c r="S47" s="259">
        <f>R47/$R$9</f>
        <v>0.0028324539203844774</v>
      </c>
      <c r="T47" s="270">
        <v>156.151</v>
      </c>
      <c r="U47" s="257">
        <v>40.172</v>
      </c>
      <c r="V47" s="258">
        <v>0</v>
      </c>
      <c r="W47" s="257">
        <v>0</v>
      </c>
      <c r="X47" s="258">
        <f>SUM(T47:W47)</f>
        <v>196.323</v>
      </c>
      <c r="Y47" s="261">
        <f>IF(ISERROR(R47/X47-1),"         /0",IF(R47/X47&gt;5,"  *  ",(R47/X47-1)))</f>
        <v>1.3047325071438398</v>
      </c>
    </row>
    <row r="48" spans="1:25" s="88" customFormat="1" ht="19.5" customHeight="1">
      <c r="A48" s="255" t="s">
        <v>329</v>
      </c>
      <c r="B48" s="256">
        <v>153.44500000000002</v>
      </c>
      <c r="C48" s="257">
        <v>72.967</v>
      </c>
      <c r="D48" s="258">
        <v>0</v>
      </c>
      <c r="E48" s="257">
        <v>0</v>
      </c>
      <c r="F48" s="258">
        <f>SUM(B48:E48)</f>
        <v>226.41200000000003</v>
      </c>
      <c r="G48" s="259">
        <f>F48/$F$9</f>
        <v>0.004023550741056471</v>
      </c>
      <c r="H48" s="256">
        <v>135.463</v>
      </c>
      <c r="I48" s="257">
        <v>80.178</v>
      </c>
      <c r="J48" s="258">
        <v>0</v>
      </c>
      <c r="K48" s="257"/>
      <c r="L48" s="258">
        <f>SUM(H48:K48)</f>
        <v>215.641</v>
      </c>
      <c r="M48" s="260">
        <f>IF(ISERROR(F48/L48-1),"         /0",(F48/L48-1))</f>
        <v>0.04994875742553617</v>
      </c>
      <c r="N48" s="256">
        <v>367.88700000000006</v>
      </c>
      <c r="O48" s="257">
        <v>178.20400000000004</v>
      </c>
      <c r="P48" s="258">
        <v>0.576</v>
      </c>
      <c r="Q48" s="257">
        <v>0</v>
      </c>
      <c r="R48" s="258">
        <f>SUM(N48:Q48)</f>
        <v>546.6670000000001</v>
      </c>
      <c r="S48" s="259">
        <f>R48/$R$9</f>
        <v>0.003422110290349063</v>
      </c>
      <c r="T48" s="270">
        <v>269.61199999999997</v>
      </c>
      <c r="U48" s="257">
        <v>213.875</v>
      </c>
      <c r="V48" s="258">
        <v>0</v>
      </c>
      <c r="W48" s="257">
        <v>0</v>
      </c>
      <c r="X48" s="258">
        <f>SUM(T48:W48)</f>
        <v>483.48699999999997</v>
      </c>
      <c r="Y48" s="261">
        <f>IF(ISERROR(R48/X48-1),"         /0",IF(R48/X48&gt;5,"  *  ",(R48/X48-1)))</f>
        <v>0.13067569552025216</v>
      </c>
    </row>
    <row r="49" spans="1:25" s="88" customFormat="1" ht="19.5" customHeight="1">
      <c r="A49" s="255" t="s">
        <v>339</v>
      </c>
      <c r="B49" s="256">
        <v>162.40699999999998</v>
      </c>
      <c r="C49" s="257">
        <v>35.111999999999995</v>
      </c>
      <c r="D49" s="258">
        <v>0</v>
      </c>
      <c r="E49" s="257">
        <v>0</v>
      </c>
      <c r="F49" s="258">
        <f>SUM(B49:E49)</f>
        <v>197.51899999999998</v>
      </c>
      <c r="G49" s="259">
        <f>F49/$F$9</f>
        <v>0.0035100953961041508</v>
      </c>
      <c r="H49" s="256">
        <v>73.079</v>
      </c>
      <c r="I49" s="257">
        <v>31.197000000000003</v>
      </c>
      <c r="J49" s="258"/>
      <c r="K49" s="257"/>
      <c r="L49" s="258">
        <f>SUM(H49:K49)</f>
        <v>104.276</v>
      </c>
      <c r="M49" s="260">
        <f t="shared" si="16"/>
        <v>0.8941942537113046</v>
      </c>
      <c r="N49" s="256">
        <v>290.41999999999996</v>
      </c>
      <c r="O49" s="257">
        <v>81.445</v>
      </c>
      <c r="P49" s="258">
        <v>0</v>
      </c>
      <c r="Q49" s="257">
        <v>0</v>
      </c>
      <c r="R49" s="258">
        <f>SUM(N49:Q49)</f>
        <v>371.86499999999995</v>
      </c>
      <c r="S49" s="259">
        <f>R49/$R$9</f>
        <v>0.002327857805795217</v>
      </c>
      <c r="T49" s="270">
        <v>221.787</v>
      </c>
      <c r="U49" s="257">
        <v>71.493</v>
      </c>
      <c r="V49" s="258"/>
      <c r="W49" s="257">
        <v>0</v>
      </c>
      <c r="X49" s="258">
        <f>SUM(T49:W49)</f>
        <v>293.28</v>
      </c>
      <c r="Y49" s="261">
        <f>IF(ISERROR(R49/X49-1),"         /0",IF(R49/X49&gt;5,"  *  ",(R49/X49-1)))</f>
        <v>0.26795212765957444</v>
      </c>
    </row>
    <row r="50" spans="1:25" s="88" customFormat="1" ht="19.5" customHeight="1">
      <c r="A50" s="255" t="s">
        <v>332</v>
      </c>
      <c r="B50" s="256">
        <v>65.858</v>
      </c>
      <c r="C50" s="257">
        <v>24.002</v>
      </c>
      <c r="D50" s="258">
        <v>0</v>
      </c>
      <c r="E50" s="257">
        <v>0</v>
      </c>
      <c r="F50" s="258">
        <f>SUM(B50:E50)</f>
        <v>89.86</v>
      </c>
      <c r="G50" s="259">
        <f>F50/$F$9</f>
        <v>0.00159689534826482</v>
      </c>
      <c r="H50" s="256">
        <v>92.184</v>
      </c>
      <c r="I50" s="257">
        <v>15.855</v>
      </c>
      <c r="J50" s="258"/>
      <c r="K50" s="257"/>
      <c r="L50" s="258">
        <f>SUM(H50:K50)</f>
        <v>108.039</v>
      </c>
      <c r="M50" s="260">
        <f>IF(ISERROR(F50/L50-1),"         /0",(F50/L50-1))</f>
        <v>-0.1682633123224021</v>
      </c>
      <c r="N50" s="256">
        <v>201.251</v>
      </c>
      <c r="O50" s="257">
        <v>44.57899999999999</v>
      </c>
      <c r="P50" s="258">
        <v>0</v>
      </c>
      <c r="Q50" s="257">
        <v>0</v>
      </c>
      <c r="R50" s="258">
        <f>SUM(N50:Q50)</f>
        <v>245.82999999999998</v>
      </c>
      <c r="S50" s="259">
        <f>R50/$R$9</f>
        <v>0.0015388844994786769</v>
      </c>
      <c r="T50" s="270">
        <v>203.466</v>
      </c>
      <c r="U50" s="257">
        <v>63.042</v>
      </c>
      <c r="V50" s="258">
        <v>0</v>
      </c>
      <c r="W50" s="257">
        <v>0</v>
      </c>
      <c r="X50" s="258">
        <f>SUM(T50:W50)</f>
        <v>266.50800000000004</v>
      </c>
      <c r="Y50" s="261">
        <f>IF(ISERROR(R50/X50-1),"         /0",IF(R50/X50&gt;5,"  *  ",(R50/X50-1)))</f>
        <v>-0.07758866525582742</v>
      </c>
    </row>
    <row r="51" spans="1:25" s="88" customFormat="1" ht="19.5" customHeight="1">
      <c r="A51" s="255" t="s">
        <v>334</v>
      </c>
      <c r="B51" s="256">
        <v>25.072</v>
      </c>
      <c r="C51" s="257">
        <v>60.727000000000004</v>
      </c>
      <c r="D51" s="258">
        <v>0</v>
      </c>
      <c r="E51" s="257">
        <v>0</v>
      </c>
      <c r="F51" s="258">
        <f t="shared" si="8"/>
        <v>85.799</v>
      </c>
      <c r="G51" s="259">
        <f t="shared" si="9"/>
        <v>0.001524727620585058</v>
      </c>
      <c r="H51" s="256">
        <v>54.266000000000005</v>
      </c>
      <c r="I51" s="257">
        <v>8.473</v>
      </c>
      <c r="J51" s="258"/>
      <c r="K51" s="257"/>
      <c r="L51" s="258">
        <f t="shared" si="10"/>
        <v>62.739000000000004</v>
      </c>
      <c r="M51" s="260">
        <f t="shared" si="16"/>
        <v>0.3675544717002184</v>
      </c>
      <c r="N51" s="256">
        <v>86.111</v>
      </c>
      <c r="O51" s="257">
        <v>166.596</v>
      </c>
      <c r="P51" s="258">
        <v>0.938</v>
      </c>
      <c r="Q51" s="257">
        <v>0</v>
      </c>
      <c r="R51" s="258">
        <f t="shared" si="11"/>
        <v>253.64499999999998</v>
      </c>
      <c r="S51" s="259">
        <f t="shared" si="12"/>
        <v>0.0015878060402321483</v>
      </c>
      <c r="T51" s="270">
        <v>106.366</v>
      </c>
      <c r="U51" s="257">
        <v>31.290999999999997</v>
      </c>
      <c r="V51" s="258"/>
      <c r="W51" s="257"/>
      <c r="X51" s="258">
        <f t="shared" si="13"/>
        <v>137.65699999999998</v>
      </c>
      <c r="Y51" s="261">
        <f t="shared" si="14"/>
        <v>0.8425870097416042</v>
      </c>
    </row>
    <row r="52" spans="1:25" s="88" customFormat="1" ht="19.5" customHeight="1">
      <c r="A52" s="255" t="s">
        <v>340</v>
      </c>
      <c r="B52" s="256">
        <v>43.169</v>
      </c>
      <c r="C52" s="257">
        <v>10.52</v>
      </c>
      <c r="D52" s="258">
        <v>0</v>
      </c>
      <c r="E52" s="257">
        <v>0</v>
      </c>
      <c r="F52" s="258">
        <f>SUM(B52:E52)</f>
        <v>53.68899999999999</v>
      </c>
      <c r="G52" s="259">
        <f>F52/$F$9</f>
        <v>0.0009541032089137538</v>
      </c>
      <c r="H52" s="256">
        <v>24.678</v>
      </c>
      <c r="I52" s="257">
        <v>7.936</v>
      </c>
      <c r="J52" s="258"/>
      <c r="K52" s="257"/>
      <c r="L52" s="258">
        <f>SUM(H52:K52)</f>
        <v>32.614000000000004</v>
      </c>
      <c r="M52" s="260">
        <f>IF(ISERROR(F52/L52-1),"         /0",(F52/L52-1))</f>
        <v>0.6461948856319368</v>
      </c>
      <c r="N52" s="256">
        <v>110.636</v>
      </c>
      <c r="O52" s="257">
        <v>30.97</v>
      </c>
      <c r="P52" s="258"/>
      <c r="Q52" s="257">
        <v>0</v>
      </c>
      <c r="R52" s="258">
        <f>SUM(N52:Q52)</f>
        <v>141.606</v>
      </c>
      <c r="S52" s="259">
        <f>R52/$R$9</f>
        <v>0.0008864470505356447</v>
      </c>
      <c r="T52" s="270">
        <v>108.619</v>
      </c>
      <c r="U52" s="257">
        <v>21.902</v>
      </c>
      <c r="V52" s="258">
        <v>0.02</v>
      </c>
      <c r="W52" s="257"/>
      <c r="X52" s="258">
        <f>SUM(T52:W52)</f>
        <v>130.54100000000003</v>
      </c>
      <c r="Y52" s="261">
        <f>IF(ISERROR(R52/X52-1),"         /0",IF(R52/X52&gt;5,"  *  ",(R52/X52-1)))</f>
        <v>0.08476264162217206</v>
      </c>
    </row>
    <row r="53" spans="1:25" s="88" customFormat="1" ht="19.5" customHeight="1">
      <c r="A53" s="255" t="s">
        <v>338</v>
      </c>
      <c r="B53" s="256">
        <v>33.29</v>
      </c>
      <c r="C53" s="257">
        <v>2.191</v>
      </c>
      <c r="D53" s="258">
        <v>0</v>
      </c>
      <c r="E53" s="257">
        <v>0</v>
      </c>
      <c r="F53" s="258">
        <f>SUM(B53:E53)</f>
        <v>35.481</v>
      </c>
      <c r="G53" s="259">
        <f>F53/$F$9</f>
        <v>0.0006305302008878709</v>
      </c>
      <c r="H53" s="256">
        <v>14.675</v>
      </c>
      <c r="I53" s="257">
        <v>2.117</v>
      </c>
      <c r="J53" s="258">
        <v>43.39</v>
      </c>
      <c r="K53" s="257"/>
      <c r="L53" s="258">
        <f>SUM(H53:K53)</f>
        <v>60.182</v>
      </c>
      <c r="M53" s="260">
        <f>IF(ISERROR(F53/L53-1),"         /0",(F53/L53-1))</f>
        <v>-0.410438337044299</v>
      </c>
      <c r="N53" s="256">
        <v>91.96000000000001</v>
      </c>
      <c r="O53" s="257">
        <v>4.986</v>
      </c>
      <c r="P53" s="258"/>
      <c r="Q53" s="257">
        <v>0</v>
      </c>
      <c r="R53" s="258">
        <f>SUM(N53:Q53)</f>
        <v>96.94600000000001</v>
      </c>
      <c r="S53" s="259">
        <f>R53/$R$9</f>
        <v>0.0006068775035042909</v>
      </c>
      <c r="T53" s="270">
        <v>44.175</v>
      </c>
      <c r="U53" s="257">
        <v>4.429</v>
      </c>
      <c r="V53" s="258">
        <v>43.39</v>
      </c>
      <c r="W53" s="257"/>
      <c r="X53" s="258">
        <f>SUM(T53:W53)</f>
        <v>91.994</v>
      </c>
      <c r="Y53" s="261">
        <f>IF(ISERROR(R53/X53-1),"         /0",IF(R53/X53&gt;5,"  *  ",(R53/X53-1)))</f>
        <v>0.053829597582451205</v>
      </c>
    </row>
    <row r="54" spans="1:25" s="88" customFormat="1" ht="19.5" customHeight="1">
      <c r="A54" s="255" t="s">
        <v>335</v>
      </c>
      <c r="B54" s="256">
        <v>15.541</v>
      </c>
      <c r="C54" s="257">
        <v>19.264</v>
      </c>
      <c r="D54" s="258">
        <v>0.03</v>
      </c>
      <c r="E54" s="257">
        <v>0.03</v>
      </c>
      <c r="F54" s="258">
        <f t="shared" si="8"/>
        <v>34.865</v>
      </c>
      <c r="G54" s="259">
        <f t="shared" si="9"/>
        <v>0.0006195833108975402</v>
      </c>
      <c r="H54" s="256">
        <v>6.851</v>
      </c>
      <c r="I54" s="257">
        <v>0</v>
      </c>
      <c r="J54" s="258"/>
      <c r="K54" s="257"/>
      <c r="L54" s="258">
        <f t="shared" si="10"/>
        <v>6.851</v>
      </c>
      <c r="M54" s="260">
        <f t="shared" si="16"/>
        <v>4.089038096628229</v>
      </c>
      <c r="N54" s="256">
        <v>37.888999999999996</v>
      </c>
      <c r="O54" s="257">
        <v>20.788</v>
      </c>
      <c r="P54" s="258">
        <v>0.03</v>
      </c>
      <c r="Q54" s="257">
        <v>0.03</v>
      </c>
      <c r="R54" s="258">
        <f t="shared" si="11"/>
        <v>58.736999999999995</v>
      </c>
      <c r="S54" s="259">
        <f t="shared" si="12"/>
        <v>0.0003676909199279138</v>
      </c>
      <c r="T54" s="270">
        <v>21.726</v>
      </c>
      <c r="U54" s="257">
        <v>5.466</v>
      </c>
      <c r="V54" s="258"/>
      <c r="W54" s="257"/>
      <c r="X54" s="258">
        <f t="shared" si="13"/>
        <v>27.192</v>
      </c>
      <c r="Y54" s="261">
        <f t="shared" si="14"/>
        <v>1.1600838481906441</v>
      </c>
    </row>
    <row r="55" spans="1:25" s="88" customFormat="1" ht="19.5" customHeight="1" thickBot="1">
      <c r="A55" s="262" t="s">
        <v>270</v>
      </c>
      <c r="B55" s="263">
        <v>120.98400000000001</v>
      </c>
      <c r="C55" s="264">
        <v>57.699999999999996</v>
      </c>
      <c r="D55" s="265">
        <v>66.226</v>
      </c>
      <c r="E55" s="264">
        <v>17.506</v>
      </c>
      <c r="F55" s="265">
        <f t="shared" si="8"/>
        <v>262.416</v>
      </c>
      <c r="G55" s="266">
        <f t="shared" si="9"/>
        <v>0.0046633751358809376</v>
      </c>
      <c r="H55" s="263">
        <v>194.17399999999998</v>
      </c>
      <c r="I55" s="264">
        <v>190.058</v>
      </c>
      <c r="J55" s="265">
        <v>0</v>
      </c>
      <c r="K55" s="264">
        <v>0</v>
      </c>
      <c r="L55" s="265">
        <f t="shared" si="10"/>
        <v>384.23199999999997</v>
      </c>
      <c r="M55" s="267">
        <f t="shared" si="16"/>
        <v>-0.3170376231027088</v>
      </c>
      <c r="N55" s="263">
        <v>291.67999999999995</v>
      </c>
      <c r="O55" s="264">
        <v>105.084</v>
      </c>
      <c r="P55" s="265">
        <v>68.828</v>
      </c>
      <c r="Q55" s="264">
        <v>36.905</v>
      </c>
      <c r="R55" s="265">
        <f t="shared" si="11"/>
        <v>502.49699999999996</v>
      </c>
      <c r="S55" s="266">
        <f t="shared" si="12"/>
        <v>0.0031456081207929735</v>
      </c>
      <c r="T55" s="271">
        <v>394.254</v>
      </c>
      <c r="U55" s="264">
        <v>357.23400000000004</v>
      </c>
      <c r="V55" s="265">
        <v>0.2</v>
      </c>
      <c r="W55" s="264">
        <v>33.737</v>
      </c>
      <c r="X55" s="265">
        <f t="shared" si="13"/>
        <v>785.4250000000001</v>
      </c>
      <c r="Y55" s="268">
        <f t="shared" si="14"/>
        <v>-0.3602228093070632</v>
      </c>
    </row>
    <row r="56" spans="1:25" s="96" customFormat="1" ht="19.5" customHeight="1">
      <c r="A56" s="103" t="s">
        <v>49</v>
      </c>
      <c r="B56" s="100">
        <f>SUM(B57:B60)</f>
        <v>281.84700000000004</v>
      </c>
      <c r="C56" s="99">
        <f>SUM(C57:C60)</f>
        <v>50.569</v>
      </c>
      <c r="D56" s="98">
        <f>SUM(D57:D60)</f>
        <v>252.856</v>
      </c>
      <c r="E56" s="99">
        <f>SUM(E57:E60)</f>
        <v>24.168</v>
      </c>
      <c r="F56" s="98">
        <f t="shared" si="8"/>
        <v>609.44</v>
      </c>
      <c r="G56" s="101">
        <f t="shared" si="9"/>
        <v>0.01083031272030394</v>
      </c>
      <c r="H56" s="100">
        <f>SUM(H57:H60)</f>
        <v>129.618</v>
      </c>
      <c r="I56" s="99">
        <f>SUM(I57:I60)</f>
        <v>14.079</v>
      </c>
      <c r="J56" s="98">
        <f>SUM(J57:J60)</f>
        <v>49.342999999999996</v>
      </c>
      <c r="K56" s="99">
        <f>SUM(K57:K60)</f>
        <v>5.227</v>
      </c>
      <c r="L56" s="98">
        <f t="shared" si="10"/>
        <v>198.267</v>
      </c>
      <c r="M56" s="102">
        <f t="shared" si="16"/>
        <v>2.0738347783544415</v>
      </c>
      <c r="N56" s="100">
        <f>SUM(N57:N60)</f>
        <v>1019.1119999999999</v>
      </c>
      <c r="O56" s="99">
        <f>SUM(O57:O60)</f>
        <v>111.468</v>
      </c>
      <c r="P56" s="98">
        <f>SUM(P57:P60)</f>
        <v>699.7379999999999</v>
      </c>
      <c r="Q56" s="99">
        <f>SUM(Q57:Q60)</f>
        <v>103.799</v>
      </c>
      <c r="R56" s="98">
        <f t="shared" si="11"/>
        <v>1934.1169999999997</v>
      </c>
      <c r="S56" s="101">
        <f t="shared" si="12"/>
        <v>0.012107483510874182</v>
      </c>
      <c r="T56" s="100">
        <f>SUM(T57:T60)</f>
        <v>570.8870000000001</v>
      </c>
      <c r="U56" s="99">
        <f>SUM(U57:U60)</f>
        <v>41.894</v>
      </c>
      <c r="V56" s="98">
        <f>SUM(V57:V60)</f>
        <v>208.112</v>
      </c>
      <c r="W56" s="99">
        <f>SUM(W57:W60)</f>
        <v>39.119</v>
      </c>
      <c r="X56" s="98">
        <f t="shared" si="13"/>
        <v>860.0120000000001</v>
      </c>
      <c r="Y56" s="97">
        <f t="shared" si="14"/>
        <v>1.2489418752296473</v>
      </c>
    </row>
    <row r="57" spans="1:25" ht="19.5" customHeight="1">
      <c r="A57" s="248" t="s">
        <v>348</v>
      </c>
      <c r="B57" s="249">
        <v>144.424</v>
      </c>
      <c r="C57" s="250">
        <v>21.686</v>
      </c>
      <c r="D57" s="251">
        <v>189.583</v>
      </c>
      <c r="E57" s="250">
        <v>0</v>
      </c>
      <c r="F57" s="251">
        <f t="shared" si="8"/>
        <v>355.693</v>
      </c>
      <c r="G57" s="252">
        <f t="shared" si="9"/>
        <v>0.006320993735926537</v>
      </c>
      <c r="H57" s="249">
        <v>71.005</v>
      </c>
      <c r="I57" s="250">
        <v>11.653</v>
      </c>
      <c r="J57" s="251">
        <v>22.149</v>
      </c>
      <c r="K57" s="250"/>
      <c r="L57" s="251">
        <f t="shared" si="10"/>
        <v>104.807</v>
      </c>
      <c r="M57" s="253">
        <f t="shared" si="16"/>
        <v>2.393790491093152</v>
      </c>
      <c r="N57" s="249">
        <v>498.50399999999996</v>
      </c>
      <c r="O57" s="250">
        <v>52.114</v>
      </c>
      <c r="P57" s="251">
        <v>495.37699999999995</v>
      </c>
      <c r="Q57" s="250">
        <v>30.256999999999998</v>
      </c>
      <c r="R57" s="251">
        <f t="shared" si="11"/>
        <v>1076.252</v>
      </c>
      <c r="S57" s="252">
        <f t="shared" si="12"/>
        <v>0.006737288045937945</v>
      </c>
      <c r="T57" s="269">
        <v>276.187</v>
      </c>
      <c r="U57" s="250">
        <v>24.545</v>
      </c>
      <c r="V57" s="251">
        <v>52.655</v>
      </c>
      <c r="W57" s="250">
        <v>5.59</v>
      </c>
      <c r="X57" s="251">
        <f t="shared" si="13"/>
        <v>358.97700000000003</v>
      </c>
      <c r="Y57" s="254">
        <f t="shared" si="14"/>
        <v>1.9981085139159331</v>
      </c>
    </row>
    <row r="58" spans="1:25" ht="19.5" customHeight="1">
      <c r="A58" s="404" t="s">
        <v>347</v>
      </c>
      <c r="B58" s="405">
        <v>38.39</v>
      </c>
      <c r="C58" s="406">
        <v>9.319</v>
      </c>
      <c r="D58" s="407">
        <v>63.233</v>
      </c>
      <c r="E58" s="406">
        <v>22.680999999999997</v>
      </c>
      <c r="F58" s="407">
        <f>SUM(B58:E58)</f>
        <v>133.623</v>
      </c>
      <c r="G58" s="410">
        <f>F58/$F$9</f>
        <v>0.002374604352561652</v>
      </c>
      <c r="H58" s="405">
        <v>7.512</v>
      </c>
      <c r="I58" s="406">
        <v>1.781</v>
      </c>
      <c r="J58" s="407">
        <v>26.419</v>
      </c>
      <c r="K58" s="406">
        <v>0</v>
      </c>
      <c r="L58" s="407">
        <f t="shared" si="10"/>
        <v>35.712</v>
      </c>
      <c r="M58" s="562">
        <f>IF(ISERROR(F58/L58-1),"         /0",(F58/L58-1))</f>
        <v>2.741683467741935</v>
      </c>
      <c r="N58" s="405">
        <v>103.125</v>
      </c>
      <c r="O58" s="406">
        <v>18.996000000000002</v>
      </c>
      <c r="P58" s="407">
        <v>204.01100000000002</v>
      </c>
      <c r="Q58" s="406">
        <v>64.941</v>
      </c>
      <c r="R58" s="407">
        <f>SUM(N58:Q58)</f>
        <v>391.0730000000001</v>
      </c>
      <c r="S58" s="410">
        <f>R58/$R$9</f>
        <v>0.002448099002825631</v>
      </c>
      <c r="T58" s="413">
        <v>34.12299999999999</v>
      </c>
      <c r="U58" s="406">
        <v>9.181000000000001</v>
      </c>
      <c r="V58" s="407">
        <v>124.49</v>
      </c>
      <c r="W58" s="406">
        <v>11.161</v>
      </c>
      <c r="X58" s="407">
        <f>SUM(T58:W58)</f>
        <v>178.95499999999998</v>
      </c>
      <c r="Y58" s="412">
        <f>IF(ISERROR(R58/X58-1),"         /0",IF(R58/X58&gt;5,"  *  ",(R58/X58-1)))</f>
        <v>1.1853147439300389</v>
      </c>
    </row>
    <row r="59" spans="1:25" ht="19.5" customHeight="1">
      <c r="A59" s="404" t="s">
        <v>346</v>
      </c>
      <c r="B59" s="405">
        <v>80.61099999999999</v>
      </c>
      <c r="C59" s="406">
        <v>9.776</v>
      </c>
      <c r="D59" s="407">
        <v>0.04</v>
      </c>
      <c r="E59" s="406">
        <v>0</v>
      </c>
      <c r="F59" s="407">
        <f>SUM(B59:E59)</f>
        <v>90.42699999999999</v>
      </c>
      <c r="G59" s="410">
        <f>F59/$F$9</f>
        <v>0.0016069714629150108</v>
      </c>
      <c r="H59" s="405">
        <v>33.934</v>
      </c>
      <c r="I59" s="406">
        <v>0.645</v>
      </c>
      <c r="J59" s="407"/>
      <c r="K59" s="406">
        <v>4.864</v>
      </c>
      <c r="L59" s="407">
        <f t="shared" si="10"/>
        <v>39.443</v>
      </c>
      <c r="M59" s="562">
        <f>IF(ISERROR(F59/L59-1),"         /0",(F59/L59-1))</f>
        <v>1.292599447303704</v>
      </c>
      <c r="N59" s="405">
        <v>356.183</v>
      </c>
      <c r="O59" s="406">
        <v>27.468</v>
      </c>
      <c r="P59" s="407">
        <v>0.07</v>
      </c>
      <c r="Q59" s="406">
        <v>4.664</v>
      </c>
      <c r="R59" s="407">
        <f>SUM(N59:Q59)</f>
        <v>388.385</v>
      </c>
      <c r="S59" s="410">
        <f>R59/$R$9</f>
        <v>0.002431272246389887</v>
      </c>
      <c r="T59" s="413">
        <v>241.764</v>
      </c>
      <c r="U59" s="406">
        <v>7.944</v>
      </c>
      <c r="V59" s="407">
        <v>29.179</v>
      </c>
      <c r="W59" s="406">
        <v>8.908999999999999</v>
      </c>
      <c r="X59" s="407">
        <f>SUM(T59:W59)</f>
        <v>287.796</v>
      </c>
      <c r="Y59" s="412">
        <f>IF(ISERROR(R59/X59-1),"         /0",IF(R59/X59&gt;5,"  *  ",(R59/X59-1)))</f>
        <v>0.3495149341894954</v>
      </c>
    </row>
    <row r="60" spans="1:25" ht="19.5" customHeight="1" thickBot="1">
      <c r="A60" s="255" t="s">
        <v>270</v>
      </c>
      <c r="B60" s="256">
        <v>18.422</v>
      </c>
      <c r="C60" s="257">
        <v>9.788</v>
      </c>
      <c r="D60" s="258">
        <v>0</v>
      </c>
      <c r="E60" s="257">
        <v>1.487</v>
      </c>
      <c r="F60" s="258">
        <f t="shared" si="8"/>
        <v>29.697000000000003</v>
      </c>
      <c r="G60" s="259">
        <f t="shared" si="9"/>
        <v>0.0005277431689007386</v>
      </c>
      <c r="H60" s="256">
        <v>17.167</v>
      </c>
      <c r="I60" s="257">
        <v>0</v>
      </c>
      <c r="J60" s="258">
        <v>0.775</v>
      </c>
      <c r="K60" s="257">
        <v>0.363</v>
      </c>
      <c r="L60" s="258">
        <f t="shared" si="10"/>
        <v>18.305</v>
      </c>
      <c r="M60" s="260">
        <f t="shared" si="16"/>
        <v>0.6223436219612131</v>
      </c>
      <c r="N60" s="256">
        <v>61.3</v>
      </c>
      <c r="O60" s="257">
        <v>12.89</v>
      </c>
      <c r="P60" s="258">
        <v>0.28</v>
      </c>
      <c r="Q60" s="257">
        <v>3.9370000000000003</v>
      </c>
      <c r="R60" s="258">
        <f t="shared" si="11"/>
        <v>78.407</v>
      </c>
      <c r="S60" s="259">
        <f t="shared" si="12"/>
        <v>0.0004908242157207201</v>
      </c>
      <c r="T60" s="270">
        <v>18.813</v>
      </c>
      <c r="U60" s="257">
        <v>0.224</v>
      </c>
      <c r="V60" s="258">
        <v>1.7879999999999998</v>
      </c>
      <c r="W60" s="257">
        <v>13.459</v>
      </c>
      <c r="X60" s="258">
        <f t="shared" si="13"/>
        <v>34.284</v>
      </c>
      <c r="Y60" s="261">
        <f t="shared" si="14"/>
        <v>1.286985182592463</v>
      </c>
    </row>
    <row r="61" spans="1:25" s="88" customFormat="1" ht="19.5" customHeight="1" thickBot="1">
      <c r="A61" s="95" t="s">
        <v>48</v>
      </c>
      <c r="B61" s="92">
        <v>79.454</v>
      </c>
      <c r="C61" s="91">
        <v>0.321</v>
      </c>
      <c r="D61" s="90">
        <v>0</v>
      </c>
      <c r="E61" s="91">
        <v>0.1</v>
      </c>
      <c r="F61" s="90">
        <f t="shared" si="8"/>
        <v>79.87499999999999</v>
      </c>
      <c r="G61" s="93">
        <f t="shared" si="9"/>
        <v>0.0014194526590546681</v>
      </c>
      <c r="H61" s="92">
        <v>42.254000000000005</v>
      </c>
      <c r="I61" s="91">
        <v>0.151</v>
      </c>
      <c r="J61" s="90"/>
      <c r="K61" s="91"/>
      <c r="L61" s="90"/>
      <c r="M61" s="94" t="str">
        <f t="shared" si="16"/>
        <v>         /0</v>
      </c>
      <c r="N61" s="92">
        <v>204.22499999999997</v>
      </c>
      <c r="O61" s="91">
        <v>2.193</v>
      </c>
      <c r="P61" s="90">
        <v>0.2</v>
      </c>
      <c r="Q61" s="91">
        <v>0.38</v>
      </c>
      <c r="R61" s="90">
        <f t="shared" si="11"/>
        <v>206.99799999999996</v>
      </c>
      <c r="S61" s="93">
        <f t="shared" si="12"/>
        <v>0.0012957979645408905</v>
      </c>
      <c r="T61" s="92">
        <v>96.30099999999999</v>
      </c>
      <c r="U61" s="91">
        <v>0.727</v>
      </c>
      <c r="V61" s="90"/>
      <c r="W61" s="91"/>
      <c r="X61" s="90">
        <f t="shared" si="13"/>
        <v>97.02799999999999</v>
      </c>
      <c r="Y61" s="89">
        <f t="shared" si="14"/>
        <v>1.1333841777631197</v>
      </c>
    </row>
    <row r="62" ht="10.5" customHeight="1" thickTop="1">
      <c r="A62" s="72"/>
    </row>
    <row r="63" ht="14.25">
      <c r="A63" s="72" t="s">
        <v>37</v>
      </c>
    </row>
    <row r="64" ht="14.25">
      <c r="A64" s="62" t="s">
        <v>142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2:Y65536 M62:M65536 Y3 M3 M5 Y5 Y7:Y8 M7:M8">
    <cfRule type="cellIs" priority="4" dxfId="99" operator="lessThan" stopIfTrue="1">
      <formula>0</formula>
    </cfRule>
  </conditionalFormatting>
  <conditionalFormatting sqref="Y9:Y61 M9:M61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Y55 M55">
    <cfRule type="cellIs" priority="2" dxfId="99" operator="lessThan" stopIfTrue="1">
      <formula>0</formula>
    </cfRule>
    <cfRule type="cellIs" priority="3" dxfId="101" operator="greaterThanOrEqual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6:K56 M56:W5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O51" sqref="O51"/>
    </sheetView>
  </sheetViews>
  <sheetFormatPr defaultColWidth="8.00390625" defaultRowHeight="15"/>
  <cols>
    <col min="1" max="1" width="20.28125" style="73" customWidth="1"/>
    <col min="2" max="2" width="8.57421875" style="73" customWidth="1"/>
    <col min="3" max="3" width="9.7109375" style="73" bestFit="1" customWidth="1"/>
    <col min="4" max="4" width="8.00390625" style="73" bestFit="1" customWidth="1"/>
    <col min="5" max="5" width="9.7109375" style="73" bestFit="1" customWidth="1"/>
    <col min="6" max="6" width="9.421875" style="73" bestFit="1" customWidth="1"/>
    <col min="7" max="7" width="11.28125" style="73" customWidth="1"/>
    <col min="8" max="8" width="9.28125" style="73" bestFit="1" customWidth="1"/>
    <col min="9" max="9" width="9.7109375" style="73" bestFit="1" customWidth="1"/>
    <col min="10" max="10" width="8.57421875" style="73" customWidth="1"/>
    <col min="11" max="11" width="9.7109375" style="73" bestFit="1" customWidth="1"/>
    <col min="12" max="12" width="9.28125" style="73" bestFit="1" customWidth="1"/>
    <col min="13" max="13" width="11.57421875" style="73" customWidth="1"/>
    <col min="14" max="14" width="9.7109375" style="73" customWidth="1"/>
    <col min="15" max="15" width="10.8515625" style="73" customWidth="1"/>
    <col min="16" max="16" width="9.57421875" style="73" customWidth="1"/>
    <col min="17" max="17" width="10.140625" style="73" customWidth="1"/>
    <col min="18" max="18" width="10.57421875" style="73" customWidth="1"/>
    <col min="19" max="19" width="11.00390625" style="73" customWidth="1"/>
    <col min="20" max="20" width="10.421875" style="73" customWidth="1"/>
    <col min="21" max="23" width="10.28125" style="73" customWidth="1"/>
    <col min="24" max="24" width="10.421875" style="73" customWidth="1"/>
    <col min="25" max="25" width="8.7109375" style="73" bestFit="1" customWidth="1"/>
    <col min="26" max="16384" width="8.00390625" style="73" customWidth="1"/>
  </cols>
  <sheetData>
    <row r="1" spans="24:25" ht="16.5">
      <c r="X1" s="619" t="s">
        <v>26</v>
      </c>
      <c r="Y1" s="619"/>
    </row>
    <row r="2" ht="5.25" customHeight="1" thickBot="1"/>
    <row r="3" spans="1:25" ht="24.75" customHeight="1" thickTop="1">
      <c r="A3" s="708" t="s">
        <v>64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10"/>
    </row>
    <row r="4" spans="1:25" ht="21" customHeight="1" thickBot="1">
      <c r="A4" s="717" t="s">
        <v>40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9"/>
    </row>
    <row r="5" spans="1:25" s="109" customFormat="1" ht="18" customHeight="1" thickBot="1" thickTop="1">
      <c r="A5" s="654" t="s">
        <v>63</v>
      </c>
      <c r="B5" s="701" t="s">
        <v>33</v>
      </c>
      <c r="C5" s="702"/>
      <c r="D5" s="702"/>
      <c r="E5" s="702"/>
      <c r="F5" s="702"/>
      <c r="G5" s="702"/>
      <c r="H5" s="702"/>
      <c r="I5" s="702"/>
      <c r="J5" s="703"/>
      <c r="K5" s="703"/>
      <c r="L5" s="703"/>
      <c r="M5" s="704"/>
      <c r="N5" s="701" t="s">
        <v>32</v>
      </c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5"/>
    </row>
    <row r="6" spans="1:25" s="76" customFormat="1" ht="26.25" customHeight="1" thickBot="1">
      <c r="A6" s="655"/>
      <c r="B6" s="693" t="s">
        <v>153</v>
      </c>
      <c r="C6" s="694"/>
      <c r="D6" s="694"/>
      <c r="E6" s="694"/>
      <c r="F6" s="694"/>
      <c r="G6" s="698" t="s">
        <v>31</v>
      </c>
      <c r="H6" s="693" t="s">
        <v>154</v>
      </c>
      <c r="I6" s="694"/>
      <c r="J6" s="694"/>
      <c r="K6" s="694"/>
      <c r="L6" s="694"/>
      <c r="M6" s="695" t="s">
        <v>30</v>
      </c>
      <c r="N6" s="693" t="s">
        <v>155</v>
      </c>
      <c r="O6" s="694"/>
      <c r="P6" s="694"/>
      <c r="Q6" s="694"/>
      <c r="R6" s="694"/>
      <c r="S6" s="698" t="s">
        <v>31</v>
      </c>
      <c r="T6" s="693" t="s">
        <v>156</v>
      </c>
      <c r="U6" s="694"/>
      <c r="V6" s="694"/>
      <c r="W6" s="694"/>
      <c r="X6" s="694"/>
      <c r="Y6" s="711" t="s">
        <v>30</v>
      </c>
    </row>
    <row r="7" spans="1:25" s="76" customFormat="1" ht="26.25" customHeight="1">
      <c r="A7" s="656"/>
      <c r="B7" s="667" t="s">
        <v>20</v>
      </c>
      <c r="C7" s="659"/>
      <c r="D7" s="658" t="s">
        <v>19</v>
      </c>
      <c r="E7" s="659"/>
      <c r="F7" s="726" t="s">
        <v>15</v>
      </c>
      <c r="G7" s="699"/>
      <c r="H7" s="667" t="s">
        <v>20</v>
      </c>
      <c r="I7" s="659"/>
      <c r="J7" s="658" t="s">
        <v>19</v>
      </c>
      <c r="K7" s="659"/>
      <c r="L7" s="726" t="s">
        <v>15</v>
      </c>
      <c r="M7" s="696"/>
      <c r="N7" s="667" t="s">
        <v>20</v>
      </c>
      <c r="O7" s="659"/>
      <c r="P7" s="658" t="s">
        <v>19</v>
      </c>
      <c r="Q7" s="659"/>
      <c r="R7" s="726" t="s">
        <v>15</v>
      </c>
      <c r="S7" s="699"/>
      <c r="T7" s="667" t="s">
        <v>20</v>
      </c>
      <c r="U7" s="659"/>
      <c r="V7" s="658" t="s">
        <v>19</v>
      </c>
      <c r="W7" s="659"/>
      <c r="X7" s="726" t="s">
        <v>15</v>
      </c>
      <c r="Y7" s="712"/>
    </row>
    <row r="8" spans="1:25" s="105" customFormat="1" ht="15.75" customHeight="1" thickBot="1">
      <c r="A8" s="657"/>
      <c r="B8" s="108" t="s">
        <v>28</v>
      </c>
      <c r="C8" s="106" t="s">
        <v>27</v>
      </c>
      <c r="D8" s="107" t="s">
        <v>28</v>
      </c>
      <c r="E8" s="106" t="s">
        <v>27</v>
      </c>
      <c r="F8" s="707"/>
      <c r="G8" s="700"/>
      <c r="H8" s="108" t="s">
        <v>28</v>
      </c>
      <c r="I8" s="106" t="s">
        <v>27</v>
      </c>
      <c r="J8" s="107" t="s">
        <v>28</v>
      </c>
      <c r="K8" s="106" t="s">
        <v>27</v>
      </c>
      <c r="L8" s="707"/>
      <c r="M8" s="697"/>
      <c r="N8" s="108" t="s">
        <v>28</v>
      </c>
      <c r="O8" s="106" t="s">
        <v>27</v>
      </c>
      <c r="P8" s="107" t="s">
        <v>28</v>
      </c>
      <c r="Q8" s="106" t="s">
        <v>27</v>
      </c>
      <c r="R8" s="707"/>
      <c r="S8" s="700"/>
      <c r="T8" s="108" t="s">
        <v>28</v>
      </c>
      <c r="U8" s="106" t="s">
        <v>27</v>
      </c>
      <c r="V8" s="107" t="s">
        <v>28</v>
      </c>
      <c r="W8" s="106" t="s">
        <v>27</v>
      </c>
      <c r="X8" s="707"/>
      <c r="Y8" s="713"/>
    </row>
    <row r="9" spans="1:25" s="75" customFormat="1" ht="18" customHeight="1" thickBot="1" thickTop="1">
      <c r="A9" s="157" t="s">
        <v>22</v>
      </c>
      <c r="B9" s="149">
        <f>B10+B14+B24+B32+B40+B44</f>
        <v>24563.033000000003</v>
      </c>
      <c r="C9" s="148">
        <f>C10+C14+C24+C32+C40+C44</f>
        <v>14469.633</v>
      </c>
      <c r="D9" s="147">
        <f>D10+D14+D24+D32+D40+D44</f>
        <v>11378.895999999999</v>
      </c>
      <c r="E9" s="148">
        <f>E10+E14+E24+E32+E40+E44</f>
        <v>5860.128</v>
      </c>
      <c r="F9" s="147">
        <f>SUM(B9:E9)</f>
        <v>56271.69</v>
      </c>
      <c r="G9" s="150">
        <f>F9/$F$9</f>
        <v>1</v>
      </c>
      <c r="H9" s="149">
        <f>H10+H14+H24+H32+H40+H44</f>
        <v>22139.189000000002</v>
      </c>
      <c r="I9" s="148">
        <f>I10+I14+I24+I32+I40+I44</f>
        <v>13137.115</v>
      </c>
      <c r="J9" s="147">
        <f>J10+J14+J24+J32+J40+J44</f>
        <v>10475.222999999998</v>
      </c>
      <c r="K9" s="148">
        <f>K10+K14+K24+K32+K40+K44</f>
        <v>5355.986</v>
      </c>
      <c r="L9" s="147">
        <f>SUM(H9:K9)</f>
        <v>51107.513</v>
      </c>
      <c r="M9" s="217">
        <f>IF(ISERROR(F9/L9-1),"         /0",(F9/L9-1))</f>
        <v>0.1010453590257856</v>
      </c>
      <c r="N9" s="149">
        <f>N10+N14+N24+N32+N40+N44</f>
        <v>66730.47799999997</v>
      </c>
      <c r="O9" s="148">
        <f>O10+O14+O24+O32+O40+O44</f>
        <v>37357.945999999996</v>
      </c>
      <c r="P9" s="147">
        <f>P10+P14+P24+P32+P40+P44</f>
        <v>40195.566999999995</v>
      </c>
      <c r="Q9" s="148">
        <f>Q10+Q14+Q24+Q32+Q40+Q44</f>
        <v>15461.590999999999</v>
      </c>
      <c r="R9" s="147">
        <f>SUM(N9:Q9)</f>
        <v>159745.58199999997</v>
      </c>
      <c r="S9" s="150">
        <f>R9/$R$9</f>
        <v>1</v>
      </c>
      <c r="T9" s="149">
        <f>T10+T14+T24+T32+T40+T44</f>
        <v>67573.82800000002</v>
      </c>
      <c r="U9" s="148">
        <f>U10+U14+U24+U32+U40+U44</f>
        <v>37166.583</v>
      </c>
      <c r="V9" s="147">
        <f>V10+V14+V24+V32+V40+V44</f>
        <v>34158.417</v>
      </c>
      <c r="W9" s="148">
        <f>W10+W14+W24+W32+W40+W44</f>
        <v>14147.590999999999</v>
      </c>
      <c r="X9" s="147">
        <f>SUM(T9:W9)</f>
        <v>153046.41900000002</v>
      </c>
      <c r="Y9" s="146">
        <f>IF(ISERROR(R9/X9-1),"         /0",(R9/X9-1))</f>
        <v>0.043772098973448914</v>
      </c>
    </row>
    <row r="10" spans="1:25" s="119" customFormat="1" ht="19.5" customHeight="1" thickTop="1">
      <c r="A10" s="128" t="s">
        <v>53</v>
      </c>
      <c r="B10" s="125">
        <f>SUM(B11:B13)</f>
        <v>14114.631999999998</v>
      </c>
      <c r="C10" s="124">
        <f>SUM(C11:C13)</f>
        <v>5008.193</v>
      </c>
      <c r="D10" s="123">
        <f>SUM(D11:D13)</f>
        <v>8860.731</v>
      </c>
      <c r="E10" s="122">
        <f>SUM(E11:E13)</f>
        <v>4179.137</v>
      </c>
      <c r="F10" s="123">
        <f aca="true" t="shared" si="0" ref="F10:F44">SUM(B10:E10)</f>
        <v>32162.692999999996</v>
      </c>
      <c r="G10" s="126">
        <f aca="true" t="shared" si="1" ref="G10:G44">F10/$F$9</f>
        <v>0.5715608150386099</v>
      </c>
      <c r="H10" s="125">
        <f>SUM(H11:H13)</f>
        <v>13501.021</v>
      </c>
      <c r="I10" s="124">
        <f>SUM(I11:I13)</f>
        <v>4602.773</v>
      </c>
      <c r="J10" s="123">
        <f>SUM(J11:J13)</f>
        <v>8729.393999999998</v>
      </c>
      <c r="K10" s="122">
        <f>SUM(K11:K13)</f>
        <v>4247.036</v>
      </c>
      <c r="L10" s="123">
        <f aca="true" t="shared" si="2" ref="L10:L44">SUM(H10:K10)</f>
        <v>31080.224000000002</v>
      </c>
      <c r="M10" s="127">
        <f aca="true" t="shared" si="3" ref="M10:M23">IF(ISERROR(F10/L10-1),"         /0",(F10/L10-1))</f>
        <v>0.034828223889248555</v>
      </c>
      <c r="N10" s="125">
        <f>SUM(N11:N13)</f>
        <v>38303.51299999998</v>
      </c>
      <c r="O10" s="124">
        <f>SUM(O11:O13)</f>
        <v>13228.416999999996</v>
      </c>
      <c r="P10" s="123">
        <f>SUM(P11:P13)</f>
        <v>33885.678</v>
      </c>
      <c r="Q10" s="122">
        <f>SUM(Q11:Q13)</f>
        <v>11405.559</v>
      </c>
      <c r="R10" s="123">
        <f aca="true" t="shared" si="4" ref="R10:R44">SUM(N10:Q10)</f>
        <v>96823.16699999997</v>
      </c>
      <c r="S10" s="126">
        <f aca="true" t="shared" si="5" ref="S10:S44">R10/$R$9</f>
        <v>0.6061085745707822</v>
      </c>
      <c r="T10" s="125">
        <f>SUM(T11:T13)</f>
        <v>43330.080000000016</v>
      </c>
      <c r="U10" s="124">
        <f>SUM(U11:U13)</f>
        <v>13805.826</v>
      </c>
      <c r="V10" s="123">
        <f>SUM(V11:V13)</f>
        <v>29596.035000000003</v>
      </c>
      <c r="W10" s="122">
        <f>SUM(W11:W13)</f>
        <v>11319.954999999998</v>
      </c>
      <c r="X10" s="123">
        <f aca="true" t="shared" si="6" ref="X10:X41">SUM(T10:W10)</f>
        <v>98051.89600000002</v>
      </c>
      <c r="Y10" s="120">
        <f aca="true" t="shared" si="7" ref="Y10:Y44">IF(ISERROR(R10/X10-1),"         /0",IF(R10/X10&gt;5,"  *  ",(R10/X10-1)))</f>
        <v>-0.012531414996809986</v>
      </c>
    </row>
    <row r="11" spans="1:25" ht="19.5" customHeight="1">
      <c r="A11" s="248" t="s">
        <v>352</v>
      </c>
      <c r="B11" s="249">
        <v>13952.590999999999</v>
      </c>
      <c r="C11" s="250">
        <v>4913.501</v>
      </c>
      <c r="D11" s="251">
        <v>8860.731</v>
      </c>
      <c r="E11" s="272">
        <v>4179.137</v>
      </c>
      <c r="F11" s="251">
        <f t="shared" si="0"/>
        <v>31905.959999999995</v>
      </c>
      <c r="G11" s="252">
        <f t="shared" si="1"/>
        <v>0.5669984320712599</v>
      </c>
      <c r="H11" s="249">
        <v>13416.130000000001</v>
      </c>
      <c r="I11" s="250">
        <v>4520.249</v>
      </c>
      <c r="J11" s="251">
        <v>8259.012999999999</v>
      </c>
      <c r="K11" s="272">
        <v>4014.745</v>
      </c>
      <c r="L11" s="251">
        <f t="shared" si="2"/>
        <v>30210.137</v>
      </c>
      <c r="M11" s="253">
        <f t="shared" si="3"/>
        <v>0.056134237325702774</v>
      </c>
      <c r="N11" s="249">
        <v>37815.49399999998</v>
      </c>
      <c r="O11" s="250">
        <v>12903.946999999996</v>
      </c>
      <c r="P11" s="251">
        <v>33885.678</v>
      </c>
      <c r="Q11" s="272">
        <v>11360.23</v>
      </c>
      <c r="R11" s="251">
        <f t="shared" si="4"/>
        <v>95965.34899999997</v>
      </c>
      <c r="S11" s="252">
        <f t="shared" si="5"/>
        <v>0.6007386733236854</v>
      </c>
      <c r="T11" s="249">
        <v>43051.71300000001</v>
      </c>
      <c r="U11" s="250">
        <v>13594.482999999998</v>
      </c>
      <c r="V11" s="251">
        <v>28785.424000000003</v>
      </c>
      <c r="W11" s="272">
        <v>10919.047999999999</v>
      </c>
      <c r="X11" s="251">
        <f t="shared" si="6"/>
        <v>96350.668</v>
      </c>
      <c r="Y11" s="254">
        <f t="shared" si="7"/>
        <v>-0.003999131588792171</v>
      </c>
    </row>
    <row r="12" spans="1:25" ht="19.5" customHeight="1">
      <c r="A12" s="255" t="s">
        <v>353</v>
      </c>
      <c r="B12" s="256">
        <v>120.961</v>
      </c>
      <c r="C12" s="257">
        <v>93.841</v>
      </c>
      <c r="D12" s="258">
        <v>0</v>
      </c>
      <c r="E12" s="275">
        <v>0</v>
      </c>
      <c r="F12" s="258">
        <f t="shared" si="0"/>
        <v>214.802</v>
      </c>
      <c r="G12" s="259">
        <f t="shared" si="1"/>
        <v>0.0038172302982192284</v>
      </c>
      <c r="H12" s="256">
        <v>22.374</v>
      </c>
      <c r="I12" s="257">
        <v>82.524</v>
      </c>
      <c r="J12" s="258">
        <v>470.381</v>
      </c>
      <c r="K12" s="275">
        <v>232.291</v>
      </c>
      <c r="L12" s="258">
        <f t="shared" si="2"/>
        <v>807.5699999999999</v>
      </c>
      <c r="M12" s="260">
        <f t="shared" si="3"/>
        <v>-0.734014388845549</v>
      </c>
      <c r="N12" s="256">
        <v>324.025</v>
      </c>
      <c r="O12" s="257">
        <v>296.89799999999997</v>
      </c>
      <c r="P12" s="258"/>
      <c r="Q12" s="275">
        <v>15.235</v>
      </c>
      <c r="R12" s="258">
        <f t="shared" si="4"/>
        <v>636.158</v>
      </c>
      <c r="S12" s="259">
        <f t="shared" si="5"/>
        <v>0.003982319836551099</v>
      </c>
      <c r="T12" s="256">
        <v>88.79799999999999</v>
      </c>
      <c r="U12" s="257">
        <v>204.80700000000004</v>
      </c>
      <c r="V12" s="258">
        <v>810.611</v>
      </c>
      <c r="W12" s="275">
        <v>400.907</v>
      </c>
      <c r="X12" s="258">
        <f t="shared" si="6"/>
        <v>1505.1229999999998</v>
      </c>
      <c r="Y12" s="261">
        <f t="shared" si="7"/>
        <v>-0.577338197609099</v>
      </c>
    </row>
    <row r="13" spans="1:25" ht="19.5" customHeight="1" thickBot="1">
      <c r="A13" s="262" t="s">
        <v>354</v>
      </c>
      <c r="B13" s="263">
        <v>41.08</v>
      </c>
      <c r="C13" s="264">
        <v>0.851</v>
      </c>
      <c r="D13" s="265">
        <v>0</v>
      </c>
      <c r="E13" s="278">
        <v>0</v>
      </c>
      <c r="F13" s="265">
        <f t="shared" si="0"/>
        <v>41.931</v>
      </c>
      <c r="G13" s="266">
        <f t="shared" si="1"/>
        <v>0.0007451526691307831</v>
      </c>
      <c r="H13" s="263">
        <v>62.516999999999996</v>
      </c>
      <c r="I13" s="264">
        <v>0</v>
      </c>
      <c r="J13" s="265"/>
      <c r="K13" s="278"/>
      <c r="L13" s="265">
        <f t="shared" si="2"/>
        <v>62.516999999999996</v>
      </c>
      <c r="M13" s="267">
        <f t="shared" si="3"/>
        <v>-0.3292864340899275</v>
      </c>
      <c r="N13" s="263">
        <v>163.994</v>
      </c>
      <c r="O13" s="264">
        <v>27.572</v>
      </c>
      <c r="P13" s="265">
        <v>0</v>
      </c>
      <c r="Q13" s="278">
        <v>30.094</v>
      </c>
      <c r="R13" s="265">
        <f t="shared" si="4"/>
        <v>221.66</v>
      </c>
      <c r="S13" s="266">
        <f t="shared" si="5"/>
        <v>0.0013875814105456766</v>
      </c>
      <c r="T13" s="263">
        <v>189.56899999999996</v>
      </c>
      <c r="U13" s="264">
        <v>6.536</v>
      </c>
      <c r="V13" s="265">
        <v>0</v>
      </c>
      <c r="W13" s="278"/>
      <c r="X13" s="265">
        <f t="shared" si="6"/>
        <v>196.10499999999996</v>
      </c>
      <c r="Y13" s="268">
        <f t="shared" si="7"/>
        <v>0.13031284260982656</v>
      </c>
    </row>
    <row r="14" spans="1:25" s="119" customFormat="1" ht="19.5" customHeight="1">
      <c r="A14" s="128" t="s">
        <v>52</v>
      </c>
      <c r="B14" s="125">
        <f>SUM(B15:B23)</f>
        <v>4128.025</v>
      </c>
      <c r="C14" s="124">
        <f>SUM(C15:C23)</f>
        <v>4587.128000000001</v>
      </c>
      <c r="D14" s="123">
        <f>SUM(D15:D23)</f>
        <v>678.319</v>
      </c>
      <c r="E14" s="122">
        <f>SUM(E15:E23)</f>
        <v>427.664</v>
      </c>
      <c r="F14" s="123">
        <f t="shared" si="0"/>
        <v>9821.136</v>
      </c>
      <c r="G14" s="126">
        <f t="shared" si="1"/>
        <v>0.1745306743053212</v>
      </c>
      <c r="H14" s="125">
        <f>SUM(H15:H23)</f>
        <v>3424.0370000000003</v>
      </c>
      <c r="I14" s="124">
        <f>SUM(I15:I23)</f>
        <v>3907.976</v>
      </c>
      <c r="J14" s="123">
        <f>SUM(J15:J23)</f>
        <v>558.4909999999999</v>
      </c>
      <c r="K14" s="122">
        <f>SUM(K15:K23)</f>
        <v>280.711</v>
      </c>
      <c r="L14" s="123">
        <f t="shared" si="2"/>
        <v>8171.215000000001</v>
      </c>
      <c r="M14" s="127">
        <f t="shared" si="3"/>
        <v>0.20191868651112466</v>
      </c>
      <c r="N14" s="125">
        <f>SUM(N15:N23)</f>
        <v>10923.176</v>
      </c>
      <c r="O14" s="124">
        <f>SUM(O15:O23)</f>
        <v>11772.019</v>
      </c>
      <c r="P14" s="123">
        <f>SUM(P15:P23)</f>
        <v>1808.221</v>
      </c>
      <c r="Q14" s="122">
        <f>SUM(Q15:Q23)</f>
        <v>957.1540000000002</v>
      </c>
      <c r="R14" s="123">
        <f t="shared" si="4"/>
        <v>25460.57</v>
      </c>
      <c r="S14" s="126">
        <f t="shared" si="5"/>
        <v>0.1593819978069879</v>
      </c>
      <c r="T14" s="125">
        <f>SUM(T15:T23)</f>
        <v>9407.323</v>
      </c>
      <c r="U14" s="124">
        <f>SUM(U15:U23)</f>
        <v>11233.002</v>
      </c>
      <c r="V14" s="123">
        <f>SUM(V15:V23)</f>
        <v>1419.1049999999998</v>
      </c>
      <c r="W14" s="122">
        <f>SUM(W15:W23)</f>
        <v>933.8670000000001</v>
      </c>
      <c r="X14" s="123">
        <f t="shared" si="6"/>
        <v>22993.297</v>
      </c>
      <c r="Y14" s="120">
        <f t="shared" si="7"/>
        <v>0.10730401125162703</v>
      </c>
    </row>
    <row r="15" spans="1:25" ht="19.5" customHeight="1">
      <c r="A15" s="248" t="s">
        <v>358</v>
      </c>
      <c r="B15" s="249">
        <v>867.642</v>
      </c>
      <c r="C15" s="250">
        <v>1242.8630000000003</v>
      </c>
      <c r="D15" s="251">
        <v>76.047</v>
      </c>
      <c r="E15" s="272">
        <v>185.154</v>
      </c>
      <c r="F15" s="251">
        <f t="shared" si="0"/>
        <v>2371.706</v>
      </c>
      <c r="G15" s="252">
        <f t="shared" si="1"/>
        <v>0.042147410180856486</v>
      </c>
      <c r="H15" s="249">
        <v>511.159</v>
      </c>
      <c r="I15" s="250">
        <v>1275.838</v>
      </c>
      <c r="J15" s="251">
        <v>30.041</v>
      </c>
      <c r="K15" s="250">
        <v>48.086</v>
      </c>
      <c r="L15" s="251">
        <f t="shared" si="2"/>
        <v>1865.1239999999998</v>
      </c>
      <c r="M15" s="253">
        <f t="shared" si="3"/>
        <v>0.2716076786315551</v>
      </c>
      <c r="N15" s="249">
        <v>2340.6980000000003</v>
      </c>
      <c r="O15" s="250">
        <v>2651.6689999999994</v>
      </c>
      <c r="P15" s="251">
        <v>129.997</v>
      </c>
      <c r="Q15" s="250">
        <v>623.642</v>
      </c>
      <c r="R15" s="251">
        <f t="shared" si="4"/>
        <v>5746.006</v>
      </c>
      <c r="S15" s="252">
        <f t="shared" si="5"/>
        <v>0.03596973342273717</v>
      </c>
      <c r="T15" s="269">
        <v>1355.086</v>
      </c>
      <c r="U15" s="250">
        <v>3041.2719999999995</v>
      </c>
      <c r="V15" s="251">
        <v>30.041</v>
      </c>
      <c r="W15" s="272">
        <v>149.563</v>
      </c>
      <c r="X15" s="251">
        <f t="shared" si="6"/>
        <v>4575.9619999999995</v>
      </c>
      <c r="Y15" s="254">
        <f t="shared" si="7"/>
        <v>0.2556935568957961</v>
      </c>
    </row>
    <row r="16" spans="1:25" ht="19.5" customHeight="1">
      <c r="A16" s="255" t="s">
        <v>355</v>
      </c>
      <c r="B16" s="256">
        <v>889.639</v>
      </c>
      <c r="C16" s="257">
        <v>831.0479999999999</v>
      </c>
      <c r="D16" s="258">
        <v>303.599</v>
      </c>
      <c r="E16" s="275">
        <v>1.26</v>
      </c>
      <c r="F16" s="258">
        <f t="shared" si="0"/>
        <v>2025.5459999999998</v>
      </c>
      <c r="G16" s="259">
        <f t="shared" si="1"/>
        <v>0.035995826675900434</v>
      </c>
      <c r="H16" s="256">
        <v>660.9890000000001</v>
      </c>
      <c r="I16" s="257">
        <v>434.737</v>
      </c>
      <c r="J16" s="258">
        <v>268.118</v>
      </c>
      <c r="K16" s="257">
        <v>74.356</v>
      </c>
      <c r="L16" s="258">
        <f t="shared" si="2"/>
        <v>1438.2</v>
      </c>
      <c r="M16" s="260">
        <f t="shared" si="3"/>
        <v>0.40838965373383385</v>
      </c>
      <c r="N16" s="256">
        <v>2230.678</v>
      </c>
      <c r="O16" s="257">
        <v>1795.9489999999996</v>
      </c>
      <c r="P16" s="258">
        <v>759.24</v>
      </c>
      <c r="Q16" s="257">
        <v>71.90400000000001</v>
      </c>
      <c r="R16" s="258">
        <f t="shared" si="4"/>
        <v>4857.771</v>
      </c>
      <c r="S16" s="259">
        <f t="shared" si="5"/>
        <v>0.030409423153874772</v>
      </c>
      <c r="T16" s="270">
        <v>2039.9409999999996</v>
      </c>
      <c r="U16" s="257">
        <v>1622.802</v>
      </c>
      <c r="V16" s="258">
        <v>790.7169999999999</v>
      </c>
      <c r="W16" s="257">
        <v>141.582</v>
      </c>
      <c r="X16" s="258">
        <f t="shared" si="6"/>
        <v>4595.0419999999995</v>
      </c>
      <c r="Y16" s="261">
        <f t="shared" si="7"/>
        <v>0.05717662645956234</v>
      </c>
    </row>
    <row r="17" spans="1:25" ht="19.5" customHeight="1">
      <c r="A17" s="255" t="s">
        <v>357</v>
      </c>
      <c r="B17" s="256">
        <v>793.084</v>
      </c>
      <c r="C17" s="257">
        <v>689.1229999999999</v>
      </c>
      <c r="D17" s="258">
        <v>196.363</v>
      </c>
      <c r="E17" s="275">
        <v>197.449</v>
      </c>
      <c r="F17" s="258">
        <f>SUM(B17:E17)</f>
        <v>1876.019</v>
      </c>
      <c r="G17" s="259">
        <f>F17/$F$9</f>
        <v>0.03333859352722479</v>
      </c>
      <c r="H17" s="256">
        <v>653.6500000000001</v>
      </c>
      <c r="I17" s="257">
        <v>485.523</v>
      </c>
      <c r="J17" s="258">
        <v>196.218</v>
      </c>
      <c r="K17" s="257">
        <v>46.244</v>
      </c>
      <c r="L17" s="258">
        <f>SUM(H17:K17)</f>
        <v>1381.6350000000002</v>
      </c>
      <c r="M17" s="260">
        <f>IF(ISERROR(F17/L17-1),"         /0",(F17/L17-1))</f>
        <v>0.3578253301342249</v>
      </c>
      <c r="N17" s="256">
        <v>2062.9249999999997</v>
      </c>
      <c r="O17" s="257">
        <v>2495.9079999999994</v>
      </c>
      <c r="P17" s="258">
        <v>534.3979999999999</v>
      </c>
      <c r="Q17" s="257">
        <v>197.449</v>
      </c>
      <c r="R17" s="258">
        <f>SUM(N17:Q17)</f>
        <v>5290.6799999999985</v>
      </c>
      <c r="S17" s="259">
        <f>R17/$R$9</f>
        <v>0.03311941359354777</v>
      </c>
      <c r="T17" s="270">
        <v>1634.354</v>
      </c>
      <c r="U17" s="257">
        <v>1724.1019999999999</v>
      </c>
      <c r="V17" s="258">
        <v>408.82599999999996</v>
      </c>
      <c r="W17" s="257">
        <v>299.81300000000005</v>
      </c>
      <c r="X17" s="258">
        <f>SUM(T17:W17)</f>
        <v>4067.0950000000003</v>
      </c>
      <c r="Y17" s="261">
        <f>IF(ISERROR(R17/X17-1),"         /0",IF(R17/X17&gt;5,"  *  ",(R17/X17-1)))</f>
        <v>0.30084986950144965</v>
      </c>
    </row>
    <row r="18" spans="1:25" ht="19.5" customHeight="1">
      <c r="A18" s="255" t="s">
        <v>356</v>
      </c>
      <c r="B18" s="256">
        <v>536.5540000000001</v>
      </c>
      <c r="C18" s="257">
        <v>1187.101</v>
      </c>
      <c r="D18" s="258">
        <v>102.31</v>
      </c>
      <c r="E18" s="275">
        <v>0</v>
      </c>
      <c r="F18" s="258">
        <f t="shared" si="0"/>
        <v>1825.9650000000001</v>
      </c>
      <c r="G18" s="259">
        <f t="shared" si="1"/>
        <v>0.032449087631809176</v>
      </c>
      <c r="H18" s="256">
        <v>604.534</v>
      </c>
      <c r="I18" s="257">
        <v>1192.4910000000002</v>
      </c>
      <c r="J18" s="258">
        <v>64.064</v>
      </c>
      <c r="K18" s="257">
        <v>13.215000000000002</v>
      </c>
      <c r="L18" s="258">
        <f t="shared" si="2"/>
        <v>1874.304</v>
      </c>
      <c r="M18" s="260">
        <f t="shared" si="3"/>
        <v>-0.025790373386601062</v>
      </c>
      <c r="N18" s="256">
        <v>1493.501</v>
      </c>
      <c r="O18" s="257">
        <v>3293.1259999999993</v>
      </c>
      <c r="P18" s="258">
        <v>377.269</v>
      </c>
      <c r="Q18" s="257">
        <v>3.158</v>
      </c>
      <c r="R18" s="258">
        <f t="shared" si="4"/>
        <v>5167.054</v>
      </c>
      <c r="S18" s="259">
        <f t="shared" si="5"/>
        <v>0.03234552051649229</v>
      </c>
      <c r="T18" s="270">
        <v>1658.7720000000004</v>
      </c>
      <c r="U18" s="257">
        <v>3241.272</v>
      </c>
      <c r="V18" s="258">
        <v>189.421</v>
      </c>
      <c r="W18" s="257">
        <v>50.251</v>
      </c>
      <c r="X18" s="258">
        <f t="shared" si="6"/>
        <v>5139.716</v>
      </c>
      <c r="Y18" s="261">
        <f t="shared" si="7"/>
        <v>0.005318970931467826</v>
      </c>
    </row>
    <row r="19" spans="1:25" ht="19.5" customHeight="1">
      <c r="A19" s="255" t="s">
        <v>359</v>
      </c>
      <c r="B19" s="256">
        <v>419.79999999999995</v>
      </c>
      <c r="C19" s="257">
        <v>486.54599999999994</v>
      </c>
      <c r="D19" s="258">
        <v>0</v>
      </c>
      <c r="E19" s="275">
        <v>4</v>
      </c>
      <c r="F19" s="258">
        <f t="shared" si="0"/>
        <v>910.3459999999999</v>
      </c>
      <c r="G19" s="259">
        <f t="shared" si="1"/>
        <v>0.016177690771327462</v>
      </c>
      <c r="H19" s="256">
        <v>312.738</v>
      </c>
      <c r="I19" s="257">
        <v>280.227</v>
      </c>
      <c r="J19" s="258">
        <v>0</v>
      </c>
      <c r="K19" s="257"/>
      <c r="L19" s="258">
        <f t="shared" si="2"/>
        <v>592.9649999999999</v>
      </c>
      <c r="M19" s="260">
        <f t="shared" si="3"/>
        <v>0.535244070054725</v>
      </c>
      <c r="N19" s="256">
        <v>1337.9649999999997</v>
      </c>
      <c r="O19" s="257">
        <v>1154.1200000000001</v>
      </c>
      <c r="P19" s="258">
        <v>0</v>
      </c>
      <c r="Q19" s="257">
        <v>6.573</v>
      </c>
      <c r="R19" s="258">
        <f t="shared" si="4"/>
        <v>2498.658</v>
      </c>
      <c r="S19" s="259">
        <f t="shared" si="5"/>
        <v>0.015641484219576104</v>
      </c>
      <c r="T19" s="270">
        <v>765.3050000000001</v>
      </c>
      <c r="U19" s="257">
        <v>890.1969999999999</v>
      </c>
      <c r="V19" s="258">
        <v>0</v>
      </c>
      <c r="W19" s="257">
        <v>0</v>
      </c>
      <c r="X19" s="258">
        <f t="shared" si="6"/>
        <v>1655.502</v>
      </c>
      <c r="Y19" s="261">
        <f t="shared" si="7"/>
        <v>0.5093053345752527</v>
      </c>
    </row>
    <row r="20" spans="1:25" ht="19.5" customHeight="1">
      <c r="A20" s="255" t="s">
        <v>363</v>
      </c>
      <c r="B20" s="256">
        <v>425.71</v>
      </c>
      <c r="C20" s="257">
        <v>1.171</v>
      </c>
      <c r="D20" s="258">
        <v>0</v>
      </c>
      <c r="E20" s="275">
        <v>36.306</v>
      </c>
      <c r="F20" s="258">
        <f t="shared" si="0"/>
        <v>463.18699999999995</v>
      </c>
      <c r="G20" s="259">
        <f t="shared" si="1"/>
        <v>0.008231261581089886</v>
      </c>
      <c r="H20" s="256">
        <v>277.878</v>
      </c>
      <c r="I20" s="257">
        <v>19.011000000000003</v>
      </c>
      <c r="J20" s="258"/>
      <c r="K20" s="257">
        <v>59.681</v>
      </c>
      <c r="L20" s="258">
        <f t="shared" si="2"/>
        <v>356.57</v>
      </c>
      <c r="M20" s="260">
        <f t="shared" si="3"/>
        <v>0.2990072075609276</v>
      </c>
      <c r="N20" s="256">
        <v>1088.828</v>
      </c>
      <c r="O20" s="257">
        <v>9.235</v>
      </c>
      <c r="P20" s="258">
        <v>0</v>
      </c>
      <c r="Q20" s="257">
        <v>48.493</v>
      </c>
      <c r="R20" s="258">
        <f t="shared" si="4"/>
        <v>1146.5559999999998</v>
      </c>
      <c r="S20" s="259">
        <f t="shared" si="5"/>
        <v>0.007177387854144224</v>
      </c>
      <c r="T20" s="270">
        <v>887.7539999999999</v>
      </c>
      <c r="U20" s="257">
        <v>26.442999999999998</v>
      </c>
      <c r="V20" s="258"/>
      <c r="W20" s="257">
        <v>145.77300000000002</v>
      </c>
      <c r="X20" s="258">
        <f t="shared" si="6"/>
        <v>1059.9699999999998</v>
      </c>
      <c r="Y20" s="261">
        <f t="shared" si="7"/>
        <v>0.0816872175627612</v>
      </c>
    </row>
    <row r="21" spans="1:25" ht="19.5" customHeight="1">
      <c r="A21" s="255" t="s">
        <v>362</v>
      </c>
      <c r="B21" s="256">
        <v>152.537</v>
      </c>
      <c r="C21" s="257">
        <v>147.27599999999998</v>
      </c>
      <c r="D21" s="258">
        <v>0</v>
      </c>
      <c r="E21" s="275">
        <v>3.495</v>
      </c>
      <c r="F21" s="258">
        <f t="shared" si="0"/>
        <v>303.308</v>
      </c>
      <c r="G21" s="259">
        <f t="shared" si="1"/>
        <v>0.005390063813615692</v>
      </c>
      <c r="H21" s="256">
        <v>179.029</v>
      </c>
      <c r="I21" s="257">
        <v>75.181</v>
      </c>
      <c r="J21" s="258"/>
      <c r="K21" s="257"/>
      <c r="L21" s="258">
        <f t="shared" si="2"/>
        <v>254.20999999999998</v>
      </c>
      <c r="M21" s="260">
        <f t="shared" si="3"/>
        <v>0.19313953030958664</v>
      </c>
      <c r="N21" s="256">
        <v>270.297</v>
      </c>
      <c r="O21" s="257">
        <v>368.16200000000003</v>
      </c>
      <c r="P21" s="258">
        <v>0</v>
      </c>
      <c r="Q21" s="257">
        <v>5.865</v>
      </c>
      <c r="R21" s="258">
        <f t="shared" si="4"/>
        <v>644.3240000000001</v>
      </c>
      <c r="S21" s="259">
        <f t="shared" si="5"/>
        <v>0.004033438621169506</v>
      </c>
      <c r="T21" s="270">
        <v>427.51099999999997</v>
      </c>
      <c r="U21" s="257">
        <v>358.79499999999996</v>
      </c>
      <c r="V21" s="258"/>
      <c r="W21" s="257"/>
      <c r="X21" s="258">
        <f t="shared" si="6"/>
        <v>786.3059999999999</v>
      </c>
      <c r="Y21" s="261">
        <f t="shared" si="7"/>
        <v>-0.18056837923149494</v>
      </c>
    </row>
    <row r="22" spans="1:25" ht="18.75" customHeight="1">
      <c r="A22" s="255" t="s">
        <v>361</v>
      </c>
      <c r="B22" s="256">
        <v>37.69299999999999</v>
      </c>
      <c r="C22" s="257">
        <v>1.944</v>
      </c>
      <c r="D22" s="258">
        <v>0</v>
      </c>
      <c r="E22" s="257">
        <v>0</v>
      </c>
      <c r="F22" s="258">
        <f t="shared" si="0"/>
        <v>39.63699999999999</v>
      </c>
      <c r="G22" s="259">
        <f t="shared" si="1"/>
        <v>0.000704386166471986</v>
      </c>
      <c r="H22" s="256">
        <v>17.051</v>
      </c>
      <c r="I22" s="257">
        <v>0.03</v>
      </c>
      <c r="J22" s="258"/>
      <c r="K22" s="257"/>
      <c r="L22" s="258">
        <f t="shared" si="2"/>
        <v>17.081</v>
      </c>
      <c r="M22" s="260">
        <f t="shared" si="3"/>
        <v>1.3205315848018264</v>
      </c>
      <c r="N22" s="256">
        <v>67.559</v>
      </c>
      <c r="O22" s="257">
        <v>3.7630000000000003</v>
      </c>
      <c r="P22" s="258">
        <v>0</v>
      </c>
      <c r="Q22" s="257">
        <v>0</v>
      </c>
      <c r="R22" s="258">
        <f t="shared" si="4"/>
        <v>71.322</v>
      </c>
      <c r="S22" s="259">
        <f t="shared" si="5"/>
        <v>0.0004464724414099917</v>
      </c>
      <c r="T22" s="270">
        <v>50.521</v>
      </c>
      <c r="U22" s="257">
        <v>6.2219999999999995</v>
      </c>
      <c r="V22" s="258">
        <v>0</v>
      </c>
      <c r="W22" s="257">
        <v>0</v>
      </c>
      <c r="X22" s="258">
        <f t="shared" si="6"/>
        <v>56.743</v>
      </c>
      <c r="Y22" s="261">
        <f t="shared" si="7"/>
        <v>0.2569303702659358</v>
      </c>
    </row>
    <row r="23" spans="1:25" ht="19.5" customHeight="1" thickBot="1">
      <c r="A23" s="262" t="s">
        <v>48</v>
      </c>
      <c r="B23" s="263">
        <v>5.366</v>
      </c>
      <c r="C23" s="264">
        <v>0.056</v>
      </c>
      <c r="D23" s="265">
        <v>0</v>
      </c>
      <c r="E23" s="264">
        <v>0</v>
      </c>
      <c r="F23" s="265">
        <f t="shared" si="0"/>
        <v>5.422</v>
      </c>
      <c r="G23" s="266">
        <f t="shared" si="1"/>
        <v>9.635395702528216E-05</v>
      </c>
      <c r="H23" s="263">
        <v>207.009</v>
      </c>
      <c r="I23" s="264">
        <v>144.93800000000002</v>
      </c>
      <c r="J23" s="265">
        <v>0.05</v>
      </c>
      <c r="K23" s="264">
        <v>39.129</v>
      </c>
      <c r="L23" s="265">
        <f t="shared" si="2"/>
        <v>391.12600000000003</v>
      </c>
      <c r="M23" s="260">
        <f t="shared" si="3"/>
        <v>-0.9861374595398925</v>
      </c>
      <c r="N23" s="263">
        <v>30.725</v>
      </c>
      <c r="O23" s="264">
        <v>0.087</v>
      </c>
      <c r="P23" s="265">
        <v>7.317</v>
      </c>
      <c r="Q23" s="264">
        <v>0.07</v>
      </c>
      <c r="R23" s="265">
        <f t="shared" si="4"/>
        <v>38.199000000000005</v>
      </c>
      <c r="S23" s="266">
        <f t="shared" si="5"/>
        <v>0.00023912398403606563</v>
      </c>
      <c r="T23" s="271">
        <v>588.079</v>
      </c>
      <c r="U23" s="264">
        <v>321.897</v>
      </c>
      <c r="V23" s="265">
        <v>0.1</v>
      </c>
      <c r="W23" s="264">
        <v>146.88500000000002</v>
      </c>
      <c r="X23" s="265">
        <f t="shared" si="6"/>
        <v>1056.961</v>
      </c>
      <c r="Y23" s="268">
        <f t="shared" si="7"/>
        <v>-0.9638595936841567</v>
      </c>
    </row>
    <row r="24" spans="1:25" s="119" customFormat="1" ht="19.5" customHeight="1">
      <c r="A24" s="128" t="s">
        <v>51</v>
      </c>
      <c r="B24" s="125">
        <f>SUM(B25:B31)</f>
        <v>2952.043</v>
      </c>
      <c r="C24" s="124">
        <f>SUM(C25:C31)</f>
        <v>2963.0739999999996</v>
      </c>
      <c r="D24" s="123">
        <f>SUM(D25:D31)</f>
        <v>697.229</v>
      </c>
      <c r="E24" s="124">
        <f>SUM(E25:E31)</f>
        <v>662.018</v>
      </c>
      <c r="F24" s="123">
        <f t="shared" si="0"/>
        <v>7274.3640000000005</v>
      </c>
      <c r="G24" s="126">
        <f t="shared" si="1"/>
        <v>0.12927217931432305</v>
      </c>
      <c r="H24" s="125">
        <f>SUM(H25:H31)</f>
        <v>2469.911</v>
      </c>
      <c r="I24" s="124">
        <f>SUM(I25:I31)</f>
        <v>2908.9570000000003</v>
      </c>
      <c r="J24" s="123">
        <f>SUM(J25:J31)</f>
        <v>629.729</v>
      </c>
      <c r="K24" s="124">
        <f>SUM(K25:K31)</f>
        <v>517.351</v>
      </c>
      <c r="L24" s="123">
        <f t="shared" si="2"/>
        <v>6525.948</v>
      </c>
      <c r="M24" s="127">
        <f aca="true" t="shared" si="8" ref="M24:M44">IF(ISERROR(F24/L24-1),"         /0",(F24/L24-1))</f>
        <v>0.11468310810935067</v>
      </c>
      <c r="N24" s="125">
        <f>SUM(N25:N31)</f>
        <v>8685.708999999999</v>
      </c>
      <c r="O24" s="124">
        <f>SUM(O25:O31)</f>
        <v>7989.359000000001</v>
      </c>
      <c r="P24" s="123">
        <f>SUM(P25:P31)</f>
        <v>1640.7350000000001</v>
      </c>
      <c r="Q24" s="124">
        <f>SUM(Q25:Q31)</f>
        <v>1506.763</v>
      </c>
      <c r="R24" s="123">
        <f t="shared" si="4"/>
        <v>19822.566</v>
      </c>
      <c r="S24" s="126">
        <f t="shared" si="5"/>
        <v>0.12408835193952346</v>
      </c>
      <c r="T24" s="125">
        <f>SUM(T25:T31)</f>
        <v>7249.432</v>
      </c>
      <c r="U24" s="124">
        <f>SUM(U25:U31)</f>
        <v>7630.937999999999</v>
      </c>
      <c r="V24" s="123">
        <f>SUM(V25:V31)</f>
        <v>1779.116</v>
      </c>
      <c r="W24" s="124">
        <f>SUM(W25:W31)</f>
        <v>1169.114</v>
      </c>
      <c r="X24" s="123">
        <f t="shared" si="6"/>
        <v>17828.6</v>
      </c>
      <c r="Y24" s="120">
        <f t="shared" si="7"/>
        <v>0.1118408624345153</v>
      </c>
    </row>
    <row r="25" spans="1:25" ht="19.5" customHeight="1">
      <c r="A25" s="248" t="s">
        <v>364</v>
      </c>
      <c r="B25" s="249">
        <v>1010.4519999999999</v>
      </c>
      <c r="C25" s="250">
        <v>1623.8729999999998</v>
      </c>
      <c r="D25" s="251">
        <v>0</v>
      </c>
      <c r="E25" s="250">
        <v>0</v>
      </c>
      <c r="F25" s="251">
        <f t="shared" si="0"/>
        <v>2634.325</v>
      </c>
      <c r="G25" s="252">
        <f t="shared" si="1"/>
        <v>0.04681439281457514</v>
      </c>
      <c r="H25" s="249">
        <v>661.4079999999999</v>
      </c>
      <c r="I25" s="250">
        <v>1509.3030000000003</v>
      </c>
      <c r="J25" s="251">
        <v>0</v>
      </c>
      <c r="K25" s="250">
        <v>0</v>
      </c>
      <c r="L25" s="251">
        <f t="shared" si="2"/>
        <v>2170.7110000000002</v>
      </c>
      <c r="M25" s="253">
        <f t="shared" si="8"/>
        <v>0.21357702614488971</v>
      </c>
      <c r="N25" s="249">
        <v>2532.1550000000007</v>
      </c>
      <c r="O25" s="250">
        <v>4308.587</v>
      </c>
      <c r="P25" s="251">
        <v>0</v>
      </c>
      <c r="Q25" s="250">
        <v>0.1</v>
      </c>
      <c r="R25" s="251">
        <f t="shared" si="4"/>
        <v>6840.8420000000015</v>
      </c>
      <c r="S25" s="252">
        <f t="shared" si="5"/>
        <v>0.0428233564543901</v>
      </c>
      <c r="T25" s="249">
        <v>1996.383</v>
      </c>
      <c r="U25" s="250">
        <v>3929.865</v>
      </c>
      <c r="V25" s="251">
        <v>0</v>
      </c>
      <c r="W25" s="250">
        <v>0</v>
      </c>
      <c r="X25" s="251">
        <f t="shared" si="6"/>
        <v>5926.248</v>
      </c>
      <c r="Y25" s="254">
        <f t="shared" si="7"/>
        <v>0.15432934969984413</v>
      </c>
    </row>
    <row r="26" spans="1:25" ht="19.5" customHeight="1">
      <c r="A26" s="255" t="s">
        <v>368</v>
      </c>
      <c r="B26" s="256">
        <v>850.2210000000001</v>
      </c>
      <c r="C26" s="257">
        <v>522.398</v>
      </c>
      <c r="D26" s="258">
        <v>697.229</v>
      </c>
      <c r="E26" s="257">
        <v>0</v>
      </c>
      <c r="F26" s="258">
        <f t="shared" si="0"/>
        <v>2069.848</v>
      </c>
      <c r="G26" s="259">
        <f t="shared" si="1"/>
        <v>0.03678311420893881</v>
      </c>
      <c r="H26" s="256">
        <v>770.759</v>
      </c>
      <c r="I26" s="257">
        <v>476.01</v>
      </c>
      <c r="J26" s="258">
        <v>629.729</v>
      </c>
      <c r="K26" s="257"/>
      <c r="L26" s="258">
        <f t="shared" si="2"/>
        <v>1876.498</v>
      </c>
      <c r="M26" s="260">
        <f t="shared" si="8"/>
        <v>0.1030376797630479</v>
      </c>
      <c r="N26" s="256">
        <v>2605.471</v>
      </c>
      <c r="O26" s="257">
        <v>1400.384</v>
      </c>
      <c r="P26" s="258">
        <v>1640.7350000000001</v>
      </c>
      <c r="Q26" s="257"/>
      <c r="R26" s="258">
        <f t="shared" si="4"/>
        <v>5646.59</v>
      </c>
      <c r="S26" s="259">
        <f t="shared" si="5"/>
        <v>0.03534739383277593</v>
      </c>
      <c r="T26" s="256">
        <v>2081.309</v>
      </c>
      <c r="U26" s="257">
        <v>1209.745</v>
      </c>
      <c r="V26" s="258">
        <v>1779.116</v>
      </c>
      <c r="W26" s="257">
        <v>40.074</v>
      </c>
      <c r="X26" s="258">
        <f t="shared" si="6"/>
        <v>5110.244</v>
      </c>
      <c r="Y26" s="261">
        <f t="shared" si="7"/>
        <v>0.10495506672479826</v>
      </c>
    </row>
    <row r="27" spans="1:25" ht="19.5" customHeight="1">
      <c r="A27" s="255" t="s">
        <v>367</v>
      </c>
      <c r="B27" s="256">
        <v>123.727</v>
      </c>
      <c r="C27" s="257">
        <v>235.30700000000002</v>
      </c>
      <c r="D27" s="258">
        <v>0</v>
      </c>
      <c r="E27" s="257">
        <v>662.018</v>
      </c>
      <c r="F27" s="258">
        <f>SUM(B27:E27)</f>
        <v>1021.052</v>
      </c>
      <c r="G27" s="259">
        <f>F27/$F$9</f>
        <v>0.018145038828583253</v>
      </c>
      <c r="H27" s="256">
        <v>45.394</v>
      </c>
      <c r="I27" s="257">
        <v>330.26099999999997</v>
      </c>
      <c r="J27" s="258"/>
      <c r="K27" s="257"/>
      <c r="L27" s="258">
        <f>SUM(H27:K27)</f>
        <v>375.655</v>
      </c>
      <c r="M27" s="260">
        <f>IF(ISERROR(F27/L27-1),"         /0",(F27/L27-1))</f>
        <v>1.7180577923892937</v>
      </c>
      <c r="N27" s="256">
        <v>295.71</v>
      </c>
      <c r="O27" s="257">
        <v>628.55</v>
      </c>
      <c r="P27" s="258"/>
      <c r="Q27" s="257">
        <v>1506.663</v>
      </c>
      <c r="R27" s="258">
        <f>SUM(N27:Q27)</f>
        <v>2430.923</v>
      </c>
      <c r="S27" s="259">
        <f>R27/$R$9</f>
        <v>0.015217466233275861</v>
      </c>
      <c r="T27" s="256">
        <v>148.108</v>
      </c>
      <c r="U27" s="257">
        <v>846.458</v>
      </c>
      <c r="V27" s="258"/>
      <c r="W27" s="257"/>
      <c r="X27" s="258">
        <f>SUM(T27:W27)</f>
        <v>994.566</v>
      </c>
      <c r="Y27" s="261">
        <f>IF(ISERROR(R27/X27-1),"         /0",IF(R27/X27&gt;5,"  *  ",(R27/X27-1)))</f>
        <v>1.4442048089317345</v>
      </c>
    </row>
    <row r="28" spans="1:25" ht="19.5" customHeight="1">
      <c r="A28" s="255" t="s">
        <v>394</v>
      </c>
      <c r="B28" s="256">
        <v>766.055</v>
      </c>
      <c r="C28" s="257">
        <v>75.636</v>
      </c>
      <c r="D28" s="258">
        <v>0</v>
      </c>
      <c r="E28" s="257">
        <v>0</v>
      </c>
      <c r="F28" s="258">
        <f t="shared" si="0"/>
        <v>841.6909999999999</v>
      </c>
      <c r="G28" s="259">
        <f t="shared" si="1"/>
        <v>0.014957627894239534</v>
      </c>
      <c r="H28" s="256">
        <v>756.972</v>
      </c>
      <c r="I28" s="257">
        <v>78.787</v>
      </c>
      <c r="J28" s="258"/>
      <c r="K28" s="257"/>
      <c r="L28" s="258">
        <f t="shared" si="2"/>
        <v>835.759</v>
      </c>
      <c r="M28" s="260" t="s">
        <v>43</v>
      </c>
      <c r="N28" s="256">
        <v>2566.7309999999998</v>
      </c>
      <c r="O28" s="257">
        <v>153.39499999999998</v>
      </c>
      <c r="P28" s="258"/>
      <c r="Q28" s="257"/>
      <c r="R28" s="258">
        <f t="shared" si="4"/>
        <v>2720.1259999999997</v>
      </c>
      <c r="S28" s="259">
        <f t="shared" si="5"/>
        <v>0.017027863718947798</v>
      </c>
      <c r="T28" s="256">
        <v>2170.089</v>
      </c>
      <c r="U28" s="257">
        <v>257.822</v>
      </c>
      <c r="V28" s="258"/>
      <c r="W28" s="257"/>
      <c r="X28" s="258">
        <f t="shared" si="6"/>
        <v>2427.911</v>
      </c>
      <c r="Y28" s="261">
        <f t="shared" si="7"/>
        <v>0.12035655343214802</v>
      </c>
    </row>
    <row r="29" spans="1:25" ht="19.5" customHeight="1">
      <c r="A29" s="255" t="s">
        <v>365</v>
      </c>
      <c r="B29" s="256">
        <v>183.67700000000002</v>
      </c>
      <c r="C29" s="257">
        <v>279.373</v>
      </c>
      <c r="D29" s="258">
        <v>0</v>
      </c>
      <c r="E29" s="257">
        <v>0</v>
      </c>
      <c r="F29" s="258">
        <f t="shared" si="0"/>
        <v>463.05</v>
      </c>
      <c r="G29" s="259">
        <f t="shared" si="1"/>
        <v>0.008228826964322557</v>
      </c>
      <c r="H29" s="256">
        <v>220.65</v>
      </c>
      <c r="I29" s="257">
        <v>285.619</v>
      </c>
      <c r="J29" s="258">
        <v>0</v>
      </c>
      <c r="K29" s="257">
        <v>0</v>
      </c>
      <c r="L29" s="258">
        <f t="shared" si="2"/>
        <v>506.269</v>
      </c>
      <c r="M29" s="260">
        <f t="shared" si="8"/>
        <v>-0.08536766027546616</v>
      </c>
      <c r="N29" s="256">
        <v>627.599</v>
      </c>
      <c r="O29" s="257">
        <v>789.693</v>
      </c>
      <c r="P29" s="258">
        <v>0</v>
      </c>
      <c r="Q29" s="257">
        <v>0</v>
      </c>
      <c r="R29" s="258">
        <f t="shared" si="4"/>
        <v>1417.292</v>
      </c>
      <c r="S29" s="259">
        <f t="shared" si="5"/>
        <v>0.008872182768722833</v>
      </c>
      <c r="T29" s="256">
        <v>812.932</v>
      </c>
      <c r="U29" s="257">
        <v>724.424</v>
      </c>
      <c r="V29" s="258">
        <v>0</v>
      </c>
      <c r="W29" s="257">
        <v>0</v>
      </c>
      <c r="X29" s="258">
        <f t="shared" si="6"/>
        <v>1537.356</v>
      </c>
      <c r="Y29" s="261">
        <f t="shared" si="7"/>
        <v>-0.0780977210223267</v>
      </c>
    </row>
    <row r="30" spans="1:25" ht="19.5" customHeight="1">
      <c r="A30" s="255" t="s">
        <v>366</v>
      </c>
      <c r="B30" s="256">
        <v>9.229999999999999</v>
      </c>
      <c r="C30" s="257">
        <v>219.443</v>
      </c>
      <c r="D30" s="258">
        <v>0</v>
      </c>
      <c r="E30" s="257">
        <v>0</v>
      </c>
      <c r="F30" s="258">
        <f t="shared" si="0"/>
        <v>228.673</v>
      </c>
      <c r="G30" s="259">
        <f t="shared" si="1"/>
        <v>0.004063730803180072</v>
      </c>
      <c r="H30" s="256">
        <v>11.975000000000001</v>
      </c>
      <c r="I30" s="257">
        <v>228.969</v>
      </c>
      <c r="J30" s="258"/>
      <c r="K30" s="257"/>
      <c r="L30" s="258">
        <f t="shared" si="2"/>
        <v>240.944</v>
      </c>
      <c r="M30" s="260">
        <f t="shared" si="8"/>
        <v>-0.05092884653695462</v>
      </c>
      <c r="N30" s="256">
        <v>30.597</v>
      </c>
      <c r="O30" s="257">
        <v>684.903</v>
      </c>
      <c r="P30" s="258"/>
      <c r="Q30" s="257"/>
      <c r="R30" s="258">
        <f t="shared" si="4"/>
        <v>715.5</v>
      </c>
      <c r="S30" s="259">
        <f t="shared" si="5"/>
        <v>0.004478997109290948</v>
      </c>
      <c r="T30" s="256">
        <v>29.506</v>
      </c>
      <c r="U30" s="257">
        <v>662.2280000000001</v>
      </c>
      <c r="V30" s="258"/>
      <c r="W30" s="257"/>
      <c r="X30" s="258">
        <f t="shared" si="6"/>
        <v>691.734</v>
      </c>
      <c r="Y30" s="261">
        <f t="shared" si="7"/>
        <v>0.034357137281093575</v>
      </c>
    </row>
    <row r="31" spans="1:25" ht="19.5" customHeight="1" thickBot="1">
      <c r="A31" s="255" t="s">
        <v>48</v>
      </c>
      <c r="B31" s="256">
        <v>8.681000000000001</v>
      </c>
      <c r="C31" s="257">
        <v>7.044</v>
      </c>
      <c r="D31" s="258">
        <v>0</v>
      </c>
      <c r="E31" s="257">
        <v>0</v>
      </c>
      <c r="F31" s="258">
        <f t="shared" si="0"/>
        <v>15.725000000000001</v>
      </c>
      <c r="G31" s="259">
        <f t="shared" si="1"/>
        <v>0.00027944780048368904</v>
      </c>
      <c r="H31" s="256">
        <v>2.753</v>
      </c>
      <c r="I31" s="257">
        <v>0.008</v>
      </c>
      <c r="J31" s="258"/>
      <c r="K31" s="257">
        <v>517.351</v>
      </c>
      <c r="L31" s="258">
        <f t="shared" si="2"/>
        <v>520.112</v>
      </c>
      <c r="M31" s="260">
        <f t="shared" si="8"/>
        <v>-0.9697661272956594</v>
      </c>
      <c r="N31" s="256">
        <v>27.446000000000005</v>
      </c>
      <c r="O31" s="257">
        <v>23.847</v>
      </c>
      <c r="P31" s="258"/>
      <c r="Q31" s="257">
        <v>0</v>
      </c>
      <c r="R31" s="258">
        <f t="shared" si="4"/>
        <v>51.293000000000006</v>
      </c>
      <c r="S31" s="259">
        <f t="shared" si="5"/>
        <v>0.0003210918221200009</v>
      </c>
      <c r="T31" s="256">
        <v>11.104999999999999</v>
      </c>
      <c r="U31" s="257">
        <v>0.39599999999999996</v>
      </c>
      <c r="V31" s="258"/>
      <c r="W31" s="257">
        <v>1129.04</v>
      </c>
      <c r="X31" s="258">
        <f t="shared" si="6"/>
        <v>1140.541</v>
      </c>
      <c r="Y31" s="261">
        <f t="shared" si="7"/>
        <v>-0.9550274825718672</v>
      </c>
    </row>
    <row r="32" spans="1:25" s="119" customFormat="1" ht="19.5" customHeight="1">
      <c r="A32" s="128" t="s">
        <v>50</v>
      </c>
      <c r="B32" s="125">
        <f>SUM(B33:B39)</f>
        <v>3007.032</v>
      </c>
      <c r="C32" s="124">
        <f>SUM(C33:C39)</f>
        <v>1860.348</v>
      </c>
      <c r="D32" s="123">
        <f>SUM(D33:D39)</f>
        <v>889.7609999999999</v>
      </c>
      <c r="E32" s="124">
        <f>SUM(E33:E39)</f>
        <v>567.0409999999999</v>
      </c>
      <c r="F32" s="123">
        <f t="shared" si="0"/>
        <v>6324.182</v>
      </c>
      <c r="G32" s="126">
        <f t="shared" si="1"/>
        <v>0.11238656596238712</v>
      </c>
      <c r="H32" s="125">
        <f>SUM(H33:H39)</f>
        <v>2572.348</v>
      </c>
      <c r="I32" s="124">
        <f>SUM(I33:I39)</f>
        <v>1703.1789999999999</v>
      </c>
      <c r="J32" s="123">
        <f>SUM(J33:J39)</f>
        <v>508.26599999999996</v>
      </c>
      <c r="K32" s="124">
        <f>SUM(K33:K39)</f>
        <v>305.661</v>
      </c>
      <c r="L32" s="123">
        <f t="shared" si="2"/>
        <v>5089.454</v>
      </c>
      <c r="M32" s="127">
        <f t="shared" si="8"/>
        <v>0.24260519890738763</v>
      </c>
      <c r="N32" s="125">
        <f>SUM(N33:N39)</f>
        <v>7594.743</v>
      </c>
      <c r="O32" s="124">
        <f>SUM(O33:O39)</f>
        <v>4254.49</v>
      </c>
      <c r="P32" s="123">
        <f>SUM(P33:P39)</f>
        <v>2160.9950000000003</v>
      </c>
      <c r="Q32" s="124">
        <f>SUM(Q33:Q39)</f>
        <v>1487.9360000000001</v>
      </c>
      <c r="R32" s="123">
        <f t="shared" si="4"/>
        <v>15498.164</v>
      </c>
      <c r="S32" s="126">
        <f t="shared" si="5"/>
        <v>0.09701779420729147</v>
      </c>
      <c r="T32" s="125">
        <f>SUM(T33:T39)</f>
        <v>6919.8049999999985</v>
      </c>
      <c r="U32" s="124">
        <f>SUM(U33:U39)</f>
        <v>4454.196000000001</v>
      </c>
      <c r="V32" s="123">
        <f>SUM(V33:V39)</f>
        <v>1156.0489999999998</v>
      </c>
      <c r="W32" s="124">
        <f>SUM(W33:W39)</f>
        <v>685.536</v>
      </c>
      <c r="X32" s="123">
        <f t="shared" si="6"/>
        <v>13215.586</v>
      </c>
      <c r="Y32" s="120">
        <f t="shared" si="7"/>
        <v>0.17271863691855982</v>
      </c>
    </row>
    <row r="33" spans="1:25" s="88" customFormat="1" ht="19.5" customHeight="1">
      <c r="A33" s="248" t="s">
        <v>381</v>
      </c>
      <c r="B33" s="249">
        <v>1862.187</v>
      </c>
      <c r="C33" s="250">
        <v>1125.488</v>
      </c>
      <c r="D33" s="251">
        <v>459.962</v>
      </c>
      <c r="E33" s="250">
        <v>215.334</v>
      </c>
      <c r="F33" s="251">
        <f t="shared" si="0"/>
        <v>3662.971</v>
      </c>
      <c r="G33" s="252">
        <f t="shared" si="1"/>
        <v>0.06509438404995478</v>
      </c>
      <c r="H33" s="249">
        <v>1851.5749999999998</v>
      </c>
      <c r="I33" s="250">
        <v>1109.079</v>
      </c>
      <c r="J33" s="251">
        <v>106.417</v>
      </c>
      <c r="K33" s="250">
        <v>79.863</v>
      </c>
      <c r="L33" s="251">
        <f t="shared" si="2"/>
        <v>3146.9339999999993</v>
      </c>
      <c r="M33" s="253">
        <f t="shared" si="8"/>
        <v>0.16398087789575522</v>
      </c>
      <c r="N33" s="249">
        <v>4783.0960000000005</v>
      </c>
      <c r="O33" s="250">
        <v>2561.4759999999997</v>
      </c>
      <c r="P33" s="251">
        <v>1410.912</v>
      </c>
      <c r="Q33" s="250">
        <v>693.7750000000001</v>
      </c>
      <c r="R33" s="251">
        <f t="shared" si="4"/>
        <v>9449.259</v>
      </c>
      <c r="S33" s="252">
        <f t="shared" si="5"/>
        <v>0.059151926968471664</v>
      </c>
      <c r="T33" s="269">
        <v>4738.911999999999</v>
      </c>
      <c r="U33" s="250">
        <v>2959.265</v>
      </c>
      <c r="V33" s="251">
        <v>287.815</v>
      </c>
      <c r="W33" s="250">
        <v>201.906</v>
      </c>
      <c r="X33" s="251">
        <f t="shared" si="6"/>
        <v>8187.897999999999</v>
      </c>
      <c r="Y33" s="254">
        <f t="shared" si="7"/>
        <v>0.154051870211378</v>
      </c>
    </row>
    <row r="34" spans="1:25" s="88" customFormat="1" ht="19.5" customHeight="1">
      <c r="A34" s="255" t="s">
        <v>382</v>
      </c>
      <c r="B34" s="256">
        <v>683.582</v>
      </c>
      <c r="C34" s="257">
        <v>607.543</v>
      </c>
      <c r="D34" s="258">
        <v>300.33</v>
      </c>
      <c r="E34" s="257">
        <v>351.377</v>
      </c>
      <c r="F34" s="258">
        <f aca="true" t="shared" si="9" ref="F34:F39">SUM(B34:E34)</f>
        <v>1942.8319999999999</v>
      </c>
      <c r="G34" s="259">
        <f aca="true" t="shared" si="10" ref="G34:G39">F34/$F$9</f>
        <v>0.034525922359893574</v>
      </c>
      <c r="H34" s="256">
        <v>504.7660000000001</v>
      </c>
      <c r="I34" s="257">
        <v>416.682</v>
      </c>
      <c r="J34" s="258">
        <v>401.849</v>
      </c>
      <c r="K34" s="257">
        <v>225.798</v>
      </c>
      <c r="L34" s="258">
        <f aca="true" t="shared" si="11" ref="L34:L39">SUM(H34:K34)</f>
        <v>1549.095</v>
      </c>
      <c r="M34" s="260">
        <f aca="true" t="shared" si="12" ref="M34:M39">IF(ISERROR(F34/L34-1),"         /0",(F34/L34-1))</f>
        <v>0.25417227477979076</v>
      </c>
      <c r="N34" s="256">
        <v>1872.3770000000002</v>
      </c>
      <c r="O34" s="257">
        <v>1443.909</v>
      </c>
      <c r="P34" s="258">
        <v>620.614</v>
      </c>
      <c r="Q34" s="257">
        <v>787.005</v>
      </c>
      <c r="R34" s="258">
        <f aca="true" t="shared" si="13" ref="R34:R39">SUM(N34:Q34)</f>
        <v>4723.905</v>
      </c>
      <c r="S34" s="259">
        <f aca="true" t="shared" si="14" ref="S34:S39">R34/$R$9</f>
        <v>0.02957142814754026</v>
      </c>
      <c r="T34" s="270">
        <v>1506.2399999999998</v>
      </c>
      <c r="U34" s="257">
        <v>1151.095</v>
      </c>
      <c r="V34" s="258">
        <v>868.0939999999999</v>
      </c>
      <c r="W34" s="257">
        <v>470.461</v>
      </c>
      <c r="X34" s="258">
        <f>SUM(T34:W34)</f>
        <v>3995.8900000000003</v>
      </c>
      <c r="Y34" s="261">
        <f aca="true" t="shared" si="15" ref="Y34:Y39">IF(ISERROR(R34/X34-1),"         /0",IF(R34/X34&gt;5,"  *  ",(R34/X34-1)))</f>
        <v>0.18219095120236029</v>
      </c>
    </row>
    <row r="35" spans="1:25" s="88" customFormat="1" ht="19.5" customHeight="1">
      <c r="A35" s="255" t="s">
        <v>383</v>
      </c>
      <c r="B35" s="256">
        <v>150.208</v>
      </c>
      <c r="C35" s="257">
        <v>21.708</v>
      </c>
      <c r="D35" s="258">
        <v>65.04</v>
      </c>
      <c r="E35" s="257">
        <v>0</v>
      </c>
      <c r="F35" s="258">
        <f t="shared" si="9"/>
        <v>236.95600000000002</v>
      </c>
      <c r="G35" s="259">
        <f t="shared" si="10"/>
        <v>0.0042109273775143416</v>
      </c>
      <c r="H35" s="256">
        <v>49.939</v>
      </c>
      <c r="I35" s="257">
        <v>99.146</v>
      </c>
      <c r="J35" s="258">
        <v>0</v>
      </c>
      <c r="K35" s="257">
        <v>0</v>
      </c>
      <c r="L35" s="258">
        <f t="shared" si="11"/>
        <v>149.085</v>
      </c>
      <c r="M35" s="260">
        <f t="shared" si="12"/>
        <v>0.5894020189824598</v>
      </c>
      <c r="N35" s="256">
        <v>327.27000000000004</v>
      </c>
      <c r="O35" s="257">
        <v>53.336</v>
      </c>
      <c r="P35" s="258">
        <v>65.04</v>
      </c>
      <c r="Q35" s="257">
        <v>6.826</v>
      </c>
      <c r="R35" s="258">
        <f t="shared" si="13"/>
        <v>452.4720000000001</v>
      </c>
      <c r="S35" s="259">
        <f t="shared" si="14"/>
        <v>0.0028324539203844787</v>
      </c>
      <c r="T35" s="270">
        <v>156.151</v>
      </c>
      <c r="U35" s="257">
        <v>157.435</v>
      </c>
      <c r="V35" s="258">
        <v>0.12</v>
      </c>
      <c r="W35" s="257">
        <v>13.019</v>
      </c>
      <c r="X35" s="258">
        <f>SUM(T35:W35)</f>
        <v>326.725</v>
      </c>
      <c r="Y35" s="261">
        <f t="shared" si="15"/>
        <v>0.3848710689417707</v>
      </c>
    </row>
    <row r="36" spans="1:25" s="88" customFormat="1" ht="19.5" customHeight="1">
      <c r="A36" s="255" t="s">
        <v>385</v>
      </c>
      <c r="B36" s="256">
        <v>188.10399999999998</v>
      </c>
      <c r="C36" s="257">
        <v>42.52199999999999</v>
      </c>
      <c r="D36" s="258">
        <v>0</v>
      </c>
      <c r="E36" s="257">
        <v>0</v>
      </c>
      <c r="F36" s="258">
        <f t="shared" si="9"/>
        <v>230.62599999999998</v>
      </c>
      <c r="G36" s="259">
        <f t="shared" si="10"/>
        <v>0.004098437420308506</v>
      </c>
      <c r="H36" s="256">
        <v>102.359</v>
      </c>
      <c r="I36" s="257">
        <v>38.29900000000001</v>
      </c>
      <c r="J36" s="258">
        <v>0</v>
      </c>
      <c r="K36" s="257"/>
      <c r="L36" s="258">
        <f t="shared" si="11"/>
        <v>140.65800000000002</v>
      </c>
      <c r="M36" s="260">
        <f t="shared" si="12"/>
        <v>0.6396223464004889</v>
      </c>
      <c r="N36" s="256">
        <v>367.847</v>
      </c>
      <c r="O36" s="257">
        <v>105.48700000000001</v>
      </c>
      <c r="P36" s="258">
        <v>0</v>
      </c>
      <c r="Q36" s="257">
        <v>0</v>
      </c>
      <c r="R36" s="258">
        <f t="shared" si="13"/>
        <v>473.334</v>
      </c>
      <c r="S36" s="259">
        <f t="shared" si="14"/>
        <v>0.0029630490813824205</v>
      </c>
      <c r="T36" s="270">
        <v>288.496</v>
      </c>
      <c r="U36" s="257">
        <v>88.77299999999998</v>
      </c>
      <c r="V36" s="258">
        <v>0</v>
      </c>
      <c r="W36" s="257">
        <v>0</v>
      </c>
      <c r="X36" s="258">
        <f>SUM(T36:W36)</f>
        <v>377.26899999999995</v>
      </c>
      <c r="Y36" s="261">
        <f t="shared" si="15"/>
        <v>0.25463263612965825</v>
      </c>
    </row>
    <row r="37" spans="1:25" s="88" customFormat="1" ht="19.5" customHeight="1">
      <c r="A37" s="255" t="s">
        <v>386</v>
      </c>
      <c r="B37" s="256">
        <v>58.034</v>
      </c>
      <c r="C37" s="257">
        <v>33.303</v>
      </c>
      <c r="D37" s="258">
        <v>64.199</v>
      </c>
      <c r="E37" s="257">
        <v>0</v>
      </c>
      <c r="F37" s="258">
        <f t="shared" si="9"/>
        <v>155.536</v>
      </c>
      <c r="G37" s="259">
        <f t="shared" si="10"/>
        <v>0.002764018638857301</v>
      </c>
      <c r="H37" s="256">
        <v>27.568</v>
      </c>
      <c r="I37" s="257">
        <v>32.037</v>
      </c>
      <c r="J37" s="258">
        <v>0</v>
      </c>
      <c r="K37" s="257"/>
      <c r="L37" s="258">
        <f t="shared" si="11"/>
        <v>59.605000000000004</v>
      </c>
      <c r="M37" s="260">
        <f t="shared" si="12"/>
        <v>1.6094455163157453</v>
      </c>
      <c r="N37" s="256">
        <v>81.012</v>
      </c>
      <c r="O37" s="257">
        <v>38.524</v>
      </c>
      <c r="P37" s="258">
        <v>64.199</v>
      </c>
      <c r="Q37" s="257">
        <v>0</v>
      </c>
      <c r="R37" s="258">
        <f t="shared" si="13"/>
        <v>183.735</v>
      </c>
      <c r="S37" s="259">
        <f t="shared" si="14"/>
        <v>0.0011501726539141473</v>
      </c>
      <c r="T37" s="270">
        <v>86.565</v>
      </c>
      <c r="U37" s="257">
        <v>70.25999999999999</v>
      </c>
      <c r="V37" s="258">
        <v>0</v>
      </c>
      <c r="W37" s="257">
        <v>0</v>
      </c>
      <c r="X37" s="258">
        <f>SUM(T37:W37)</f>
        <v>156.825</v>
      </c>
      <c r="Y37" s="261">
        <f t="shared" si="15"/>
        <v>0.17159253945480657</v>
      </c>
    </row>
    <row r="38" spans="1:25" s="88" customFormat="1" ht="19.5" customHeight="1">
      <c r="A38" s="255" t="s">
        <v>384</v>
      </c>
      <c r="B38" s="256">
        <v>61.068</v>
      </c>
      <c r="C38" s="257">
        <v>29.784</v>
      </c>
      <c r="D38" s="258">
        <v>0.03</v>
      </c>
      <c r="E38" s="257">
        <v>0.03</v>
      </c>
      <c r="F38" s="258">
        <f t="shared" si="9"/>
        <v>90.912</v>
      </c>
      <c r="G38" s="259">
        <f t="shared" si="10"/>
        <v>0.0016155903616898659</v>
      </c>
      <c r="H38" s="256">
        <v>31.529</v>
      </c>
      <c r="I38" s="257">
        <v>7.936</v>
      </c>
      <c r="J38" s="258">
        <v>0</v>
      </c>
      <c r="K38" s="257">
        <v>0</v>
      </c>
      <c r="L38" s="258">
        <f t="shared" si="11"/>
        <v>39.465</v>
      </c>
      <c r="M38" s="260">
        <f t="shared" si="12"/>
        <v>1.3036107943747623</v>
      </c>
      <c r="N38" s="256">
        <v>150.95299999999997</v>
      </c>
      <c r="O38" s="257">
        <v>51.757999999999996</v>
      </c>
      <c r="P38" s="258">
        <v>0.03</v>
      </c>
      <c r="Q38" s="257">
        <v>0.03</v>
      </c>
      <c r="R38" s="258">
        <f t="shared" si="13"/>
        <v>202.77099999999996</v>
      </c>
      <c r="S38" s="259">
        <f t="shared" si="14"/>
        <v>0.0012693371388512015</v>
      </c>
      <c r="T38" s="270">
        <v>130.34500000000003</v>
      </c>
      <c r="U38" s="257">
        <v>27.368</v>
      </c>
      <c r="V38" s="258">
        <v>0.02</v>
      </c>
      <c r="W38" s="257">
        <v>0.15</v>
      </c>
      <c r="X38" s="258">
        <f>SUM(T38:W38)</f>
        <v>157.88300000000004</v>
      </c>
      <c r="Y38" s="261">
        <f t="shared" si="15"/>
        <v>0.2843118005105041</v>
      </c>
    </row>
    <row r="39" spans="1:25" s="88" customFormat="1" ht="19.5" customHeight="1" thickBot="1">
      <c r="A39" s="255" t="s">
        <v>48</v>
      </c>
      <c r="B39" s="256">
        <v>3.849</v>
      </c>
      <c r="C39" s="257">
        <v>0</v>
      </c>
      <c r="D39" s="258">
        <v>0.2</v>
      </c>
      <c r="E39" s="257">
        <v>0.3</v>
      </c>
      <c r="F39" s="258">
        <f t="shared" si="9"/>
        <v>4.349</v>
      </c>
      <c r="G39" s="259">
        <f t="shared" si="10"/>
        <v>7.728575416874808E-05</v>
      </c>
      <c r="H39" s="256">
        <v>4.612</v>
      </c>
      <c r="I39" s="257">
        <v>0</v>
      </c>
      <c r="J39" s="258">
        <v>0</v>
      </c>
      <c r="K39" s="257">
        <v>0</v>
      </c>
      <c r="L39" s="258">
        <f t="shared" si="11"/>
        <v>4.612</v>
      </c>
      <c r="M39" s="260">
        <f t="shared" si="12"/>
        <v>-0.05702515177797052</v>
      </c>
      <c r="N39" s="256">
        <v>12.188</v>
      </c>
      <c r="O39" s="257">
        <v>0</v>
      </c>
      <c r="P39" s="258">
        <v>0.2</v>
      </c>
      <c r="Q39" s="257">
        <v>0.3</v>
      </c>
      <c r="R39" s="258">
        <f t="shared" si="13"/>
        <v>12.688</v>
      </c>
      <c r="S39" s="259">
        <f t="shared" si="14"/>
        <v>7.94262967472866E-05</v>
      </c>
      <c r="T39" s="270">
        <v>13.095999999999998</v>
      </c>
      <c r="U39" s="257">
        <v>0</v>
      </c>
      <c r="V39" s="258">
        <v>0</v>
      </c>
      <c r="W39" s="257">
        <v>0</v>
      </c>
      <c r="X39" s="258">
        <f t="shared" si="6"/>
        <v>13.095999999999998</v>
      </c>
      <c r="Y39" s="261">
        <f t="shared" si="15"/>
        <v>-0.031154551007941178</v>
      </c>
    </row>
    <row r="40" spans="1:25" s="119" customFormat="1" ht="19.5" customHeight="1">
      <c r="A40" s="128" t="s">
        <v>49</v>
      </c>
      <c r="B40" s="125">
        <f>SUM(B41:B43)</f>
        <v>281.847</v>
      </c>
      <c r="C40" s="124">
        <f>SUM(C41:C43)</f>
        <v>50.569</v>
      </c>
      <c r="D40" s="123">
        <f>SUM(D41:D43)</f>
        <v>252.856</v>
      </c>
      <c r="E40" s="124">
        <f>SUM(E41:E43)</f>
        <v>24.168</v>
      </c>
      <c r="F40" s="123">
        <f t="shared" si="0"/>
        <v>609.4399999999999</v>
      </c>
      <c r="G40" s="126">
        <f t="shared" si="1"/>
        <v>0.010830312720303938</v>
      </c>
      <c r="H40" s="125">
        <f>SUM(H41:H43)</f>
        <v>129.618</v>
      </c>
      <c r="I40" s="124">
        <f>SUM(I41:I43)</f>
        <v>14.079</v>
      </c>
      <c r="J40" s="123">
        <f>SUM(J41:J43)</f>
        <v>49.343</v>
      </c>
      <c r="K40" s="124">
        <f>SUM(K41:K43)</f>
        <v>5.227</v>
      </c>
      <c r="L40" s="123">
        <f t="shared" si="2"/>
        <v>198.26700000000002</v>
      </c>
      <c r="M40" s="127">
        <f t="shared" si="8"/>
        <v>2.0738347783544406</v>
      </c>
      <c r="N40" s="125">
        <f>SUM(N41:N43)</f>
        <v>1019.1120000000001</v>
      </c>
      <c r="O40" s="124">
        <f>SUM(O41:O43)</f>
        <v>111.468</v>
      </c>
      <c r="P40" s="123">
        <f>SUM(P41:P43)</f>
        <v>699.738</v>
      </c>
      <c r="Q40" s="124">
        <f>SUM(Q41:Q43)</f>
        <v>103.79899999999999</v>
      </c>
      <c r="R40" s="123">
        <f t="shared" si="4"/>
        <v>1934.1170000000002</v>
      </c>
      <c r="S40" s="126">
        <f t="shared" si="5"/>
        <v>0.012107483510874189</v>
      </c>
      <c r="T40" s="125">
        <f>SUM(T41:T43)</f>
        <v>570.8870000000001</v>
      </c>
      <c r="U40" s="124">
        <f>SUM(U41:U43)</f>
        <v>41.894</v>
      </c>
      <c r="V40" s="123">
        <f>SUM(V41:V43)</f>
        <v>208.112</v>
      </c>
      <c r="W40" s="124">
        <f>SUM(W41:W43)</f>
        <v>39.119</v>
      </c>
      <c r="X40" s="123">
        <f t="shared" si="6"/>
        <v>860.0120000000001</v>
      </c>
      <c r="Y40" s="120">
        <f t="shared" si="7"/>
        <v>1.2489418752296482</v>
      </c>
    </row>
    <row r="41" spans="1:25" ht="19.5" customHeight="1">
      <c r="A41" s="248" t="s">
        <v>389</v>
      </c>
      <c r="B41" s="249">
        <v>242.79399999999998</v>
      </c>
      <c r="C41" s="250">
        <v>41.25</v>
      </c>
      <c r="D41" s="251">
        <v>189.623</v>
      </c>
      <c r="E41" s="250">
        <v>0</v>
      </c>
      <c r="F41" s="251">
        <f t="shared" si="0"/>
        <v>473.667</v>
      </c>
      <c r="G41" s="252">
        <f t="shared" si="1"/>
        <v>0.008417500878327983</v>
      </c>
      <c r="H41" s="249">
        <v>121.533</v>
      </c>
      <c r="I41" s="250">
        <v>12.298</v>
      </c>
      <c r="J41" s="251">
        <v>22.149</v>
      </c>
      <c r="K41" s="250">
        <v>4.864</v>
      </c>
      <c r="L41" s="251">
        <f t="shared" si="2"/>
        <v>160.844</v>
      </c>
      <c r="M41" s="253">
        <f t="shared" si="8"/>
        <v>1.9448844843450797</v>
      </c>
      <c r="N41" s="249">
        <v>912.5870000000001</v>
      </c>
      <c r="O41" s="250">
        <v>92.403</v>
      </c>
      <c r="P41" s="251">
        <v>495.677</v>
      </c>
      <c r="Q41" s="250">
        <v>36.571</v>
      </c>
      <c r="R41" s="251">
        <f t="shared" si="4"/>
        <v>1537.238</v>
      </c>
      <c r="S41" s="252">
        <f t="shared" si="5"/>
        <v>0.009623039214943674</v>
      </c>
      <c r="T41" s="269">
        <v>534.5450000000001</v>
      </c>
      <c r="U41" s="250">
        <v>32.489</v>
      </c>
      <c r="V41" s="251">
        <v>81.834</v>
      </c>
      <c r="W41" s="250">
        <v>14.498999999999999</v>
      </c>
      <c r="X41" s="251">
        <f t="shared" si="6"/>
        <v>663.3670000000002</v>
      </c>
      <c r="Y41" s="254">
        <f t="shared" si="7"/>
        <v>1.3173266080465256</v>
      </c>
    </row>
    <row r="42" spans="1:25" ht="19.5" customHeight="1">
      <c r="A42" s="255" t="s">
        <v>390</v>
      </c>
      <c r="B42" s="256">
        <v>38.39</v>
      </c>
      <c r="C42" s="257">
        <v>9.319</v>
      </c>
      <c r="D42" s="258">
        <v>63.233</v>
      </c>
      <c r="E42" s="257">
        <v>24.168</v>
      </c>
      <c r="F42" s="258">
        <f>SUM(B42:E42)</f>
        <v>135.11</v>
      </c>
      <c r="G42" s="259">
        <f>F42/$F$9</f>
        <v>0.0024010297184961036</v>
      </c>
      <c r="H42" s="256">
        <v>7.512</v>
      </c>
      <c r="I42" s="257">
        <v>1.781</v>
      </c>
      <c r="J42" s="258">
        <v>27.194</v>
      </c>
      <c r="K42" s="257">
        <v>0.363</v>
      </c>
      <c r="L42" s="258">
        <f>SUM(H42:K42)</f>
        <v>36.849999999999994</v>
      </c>
      <c r="M42" s="260">
        <f>IF(ISERROR(F42/L42-1),"         /0",(F42/L42-1))</f>
        <v>2.666485753052918</v>
      </c>
      <c r="N42" s="256">
        <v>103.125</v>
      </c>
      <c r="O42" s="257">
        <v>18.996000000000002</v>
      </c>
      <c r="P42" s="258">
        <v>204.01100000000002</v>
      </c>
      <c r="Q42" s="257">
        <v>67.228</v>
      </c>
      <c r="R42" s="258">
        <f>SUM(N42:Q42)</f>
        <v>393.36000000000007</v>
      </c>
      <c r="S42" s="259">
        <f>R42/$R$9</f>
        <v>0.0024624155176948817</v>
      </c>
      <c r="T42" s="270">
        <v>34.272999999999996</v>
      </c>
      <c r="U42" s="257">
        <v>9.381</v>
      </c>
      <c r="V42" s="258">
        <v>125.515</v>
      </c>
      <c r="W42" s="257">
        <v>11.543999999999999</v>
      </c>
      <c r="X42" s="258">
        <f>SUM(T42:W42)</f>
        <v>180.713</v>
      </c>
      <c r="Y42" s="261">
        <f>IF(ISERROR(R42/X42-1),"         /0",IF(R42/X42&gt;5,"  *  ",(R42/X42-1)))</f>
        <v>1.176711138656323</v>
      </c>
    </row>
    <row r="43" spans="1:25" ht="19.5" customHeight="1" thickBot="1">
      <c r="A43" s="255" t="s">
        <v>48</v>
      </c>
      <c r="B43" s="256">
        <v>0.663</v>
      </c>
      <c r="C43" s="257">
        <v>0</v>
      </c>
      <c r="D43" s="258">
        <v>0</v>
      </c>
      <c r="E43" s="257">
        <v>0</v>
      </c>
      <c r="F43" s="258">
        <f>SUM(B43:E43)</f>
        <v>0.663</v>
      </c>
      <c r="G43" s="259">
        <f>F43/$F$9</f>
        <v>1.1782123479852836E-05</v>
      </c>
      <c r="H43" s="256">
        <v>0.573</v>
      </c>
      <c r="I43" s="257">
        <v>0</v>
      </c>
      <c r="J43" s="258"/>
      <c r="K43" s="257"/>
      <c r="L43" s="258">
        <f>SUM(H43:K43)</f>
        <v>0.573</v>
      </c>
      <c r="M43" s="260">
        <f>IF(ISERROR(F43/L43-1),"         /0",(F43/L43-1))</f>
        <v>0.15706806282722519</v>
      </c>
      <c r="N43" s="256">
        <v>3.4000000000000004</v>
      </c>
      <c r="O43" s="257">
        <v>0.069</v>
      </c>
      <c r="P43" s="258">
        <v>0.05</v>
      </c>
      <c r="Q43" s="257">
        <v>0</v>
      </c>
      <c r="R43" s="258">
        <f>SUM(N43:Q43)</f>
        <v>3.519</v>
      </c>
      <c r="S43" s="259">
        <f>R43/$R$9</f>
        <v>2.202877823563221E-05</v>
      </c>
      <c r="T43" s="270">
        <v>2.069</v>
      </c>
      <c r="U43" s="257">
        <v>0.024</v>
      </c>
      <c r="V43" s="258">
        <v>0.763</v>
      </c>
      <c r="W43" s="257">
        <v>13.076</v>
      </c>
      <c r="X43" s="258">
        <f>SUM(T43:W43)</f>
        <v>15.932</v>
      </c>
      <c r="Y43" s="261">
        <f>IF(ISERROR(R43/X43-1),"         /0",IF(R43/X43&gt;5,"  *  ",(R43/X43-1)))</f>
        <v>-0.7791237760482048</v>
      </c>
    </row>
    <row r="44" spans="1:25" s="88" customFormat="1" ht="19.5" customHeight="1" thickBot="1">
      <c r="A44" s="118" t="s">
        <v>48</v>
      </c>
      <c r="B44" s="115">
        <v>79.45400000000001</v>
      </c>
      <c r="C44" s="114">
        <v>0.321</v>
      </c>
      <c r="D44" s="113">
        <v>0</v>
      </c>
      <c r="E44" s="114">
        <v>0.1</v>
      </c>
      <c r="F44" s="113">
        <f t="shared" si="0"/>
        <v>79.875</v>
      </c>
      <c r="G44" s="116">
        <f t="shared" si="1"/>
        <v>0.0014194526590546686</v>
      </c>
      <c r="H44" s="115">
        <v>42.254</v>
      </c>
      <c r="I44" s="114">
        <v>0.151</v>
      </c>
      <c r="J44" s="113">
        <v>0</v>
      </c>
      <c r="K44" s="114">
        <v>0</v>
      </c>
      <c r="L44" s="113">
        <f t="shared" si="2"/>
        <v>42.405</v>
      </c>
      <c r="M44" s="117">
        <f t="shared" si="8"/>
        <v>0.883622214361514</v>
      </c>
      <c r="N44" s="115">
        <v>204.22499999999997</v>
      </c>
      <c r="O44" s="114">
        <v>2.193</v>
      </c>
      <c r="P44" s="113">
        <v>0.2</v>
      </c>
      <c r="Q44" s="114">
        <v>0.38</v>
      </c>
      <c r="R44" s="113">
        <f t="shared" si="4"/>
        <v>206.99799999999996</v>
      </c>
      <c r="S44" s="116">
        <f t="shared" si="5"/>
        <v>0.0012957979645408912</v>
      </c>
      <c r="T44" s="115">
        <v>96.301</v>
      </c>
      <c r="U44" s="114">
        <v>0.727</v>
      </c>
      <c r="V44" s="113">
        <v>0</v>
      </c>
      <c r="W44" s="114">
        <v>0</v>
      </c>
      <c r="X44" s="113">
        <f>SUM(T44:W44)</f>
        <v>97.028</v>
      </c>
      <c r="Y44" s="110">
        <f t="shared" si="7"/>
        <v>1.1333841777631193</v>
      </c>
    </row>
    <row r="45" ht="6.75" customHeight="1" thickTop="1">
      <c r="A45" s="72"/>
    </row>
    <row r="46" ht="14.25">
      <c r="A46" s="72" t="s">
        <v>37</v>
      </c>
    </row>
    <row r="47" ht="14.25">
      <c r="A47" s="62" t="s">
        <v>142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6" dxfId="99" operator="lessThan" stopIfTrue="1">
      <formula>0</formula>
    </cfRule>
  </conditionalFormatting>
  <conditionalFormatting sqref="Y10:Y44 M10:M44">
    <cfRule type="cellIs" priority="7" dxfId="99" operator="lessThan" stopIfTrue="1">
      <formula>0</formula>
    </cfRule>
    <cfRule type="cellIs" priority="8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Y9 M9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0:V4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2"/>
  <sheetViews>
    <sheetView showGridLines="0" zoomScale="80" zoomScaleNormal="80" zoomScalePageLayoutView="0" workbookViewId="0" topLeftCell="A1">
      <selection activeCell="T79" sqref="T79:W79"/>
    </sheetView>
  </sheetViews>
  <sheetFormatPr defaultColWidth="8.00390625" defaultRowHeight="15"/>
  <cols>
    <col min="1" max="1" width="24.28125" style="73" customWidth="1"/>
    <col min="2" max="2" width="9.140625" style="73" bestFit="1" customWidth="1"/>
    <col min="3" max="3" width="9.7109375" style="73" bestFit="1" customWidth="1"/>
    <col min="4" max="4" width="8.00390625" style="73" bestFit="1" customWidth="1"/>
    <col min="5" max="5" width="9.7109375" style="73" bestFit="1" customWidth="1"/>
    <col min="6" max="6" width="9.140625" style="73" bestFit="1" customWidth="1"/>
    <col min="7" max="7" width="9.421875" style="73" customWidth="1"/>
    <col min="8" max="8" width="9.28125" style="73" bestFit="1" customWidth="1"/>
    <col min="9" max="9" width="9.7109375" style="73" bestFit="1" customWidth="1"/>
    <col min="10" max="10" width="8.140625" style="73" customWidth="1"/>
    <col min="11" max="11" width="9.57421875" style="73" customWidth="1"/>
    <col min="12" max="12" width="9.140625" style="73" customWidth="1"/>
    <col min="13" max="13" width="10.28125" style="73" bestFit="1" customWidth="1"/>
    <col min="14" max="14" width="9.28125" style="73" bestFit="1" customWidth="1"/>
    <col min="15" max="15" width="10.140625" style="73" customWidth="1"/>
    <col min="16" max="16" width="8.421875" style="73" bestFit="1" customWidth="1"/>
    <col min="17" max="17" width="9.140625" style="73" customWidth="1"/>
    <col min="18" max="19" width="9.8515625" style="73" bestFit="1" customWidth="1"/>
    <col min="20" max="20" width="10.421875" style="73" customWidth="1"/>
    <col min="21" max="21" width="10.28125" style="73" customWidth="1"/>
    <col min="22" max="22" width="8.8515625" style="73" customWidth="1"/>
    <col min="23" max="23" width="10.28125" style="73" customWidth="1"/>
    <col min="24" max="24" width="9.8515625" style="73" bestFit="1" customWidth="1"/>
    <col min="25" max="25" width="8.7109375" style="73" bestFit="1" customWidth="1"/>
    <col min="26" max="16384" width="8.00390625" style="73" customWidth="1"/>
  </cols>
  <sheetData>
    <row r="1" spans="24:25" ht="16.5">
      <c r="X1" s="619" t="s">
        <v>26</v>
      </c>
      <c r="Y1" s="619"/>
    </row>
    <row r="2" ht="5.25" customHeight="1" thickBot="1"/>
    <row r="3" spans="1:25" ht="24.75" customHeight="1" thickTop="1">
      <c r="A3" s="708" t="s">
        <v>65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10"/>
    </row>
    <row r="4" spans="1:25" ht="21" customHeight="1" thickBot="1">
      <c r="A4" s="717" t="s">
        <v>40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9"/>
    </row>
    <row r="5" spans="1:25" s="109" customFormat="1" ht="15.75" customHeight="1" thickBot="1" thickTop="1">
      <c r="A5" s="654" t="s">
        <v>60</v>
      </c>
      <c r="B5" s="701" t="s">
        <v>33</v>
      </c>
      <c r="C5" s="702"/>
      <c r="D5" s="702"/>
      <c r="E5" s="702"/>
      <c r="F5" s="702"/>
      <c r="G5" s="702"/>
      <c r="H5" s="702"/>
      <c r="I5" s="702"/>
      <c r="J5" s="703"/>
      <c r="K5" s="703"/>
      <c r="L5" s="703"/>
      <c r="M5" s="704"/>
      <c r="N5" s="701" t="s">
        <v>32</v>
      </c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5"/>
    </row>
    <row r="6" spans="1:25" s="81" customFormat="1" ht="26.25" customHeight="1" thickBot="1">
      <c r="A6" s="655"/>
      <c r="B6" s="720" t="s">
        <v>153</v>
      </c>
      <c r="C6" s="721"/>
      <c r="D6" s="721"/>
      <c r="E6" s="721"/>
      <c r="F6" s="721"/>
      <c r="G6" s="698" t="s">
        <v>31</v>
      </c>
      <c r="H6" s="720" t="s">
        <v>154</v>
      </c>
      <c r="I6" s="721"/>
      <c r="J6" s="721"/>
      <c r="K6" s="721"/>
      <c r="L6" s="721"/>
      <c r="M6" s="695" t="s">
        <v>30</v>
      </c>
      <c r="N6" s="720" t="s">
        <v>155</v>
      </c>
      <c r="O6" s="721"/>
      <c r="P6" s="721"/>
      <c r="Q6" s="721"/>
      <c r="R6" s="721"/>
      <c r="S6" s="698" t="s">
        <v>31</v>
      </c>
      <c r="T6" s="720" t="s">
        <v>156</v>
      </c>
      <c r="U6" s="721"/>
      <c r="V6" s="721"/>
      <c r="W6" s="721"/>
      <c r="X6" s="721"/>
      <c r="Y6" s="711" t="s">
        <v>30</v>
      </c>
    </row>
    <row r="7" spans="1:25" s="76" customFormat="1" ht="26.25" customHeight="1">
      <c r="A7" s="656"/>
      <c r="B7" s="667" t="s">
        <v>20</v>
      </c>
      <c r="C7" s="659"/>
      <c r="D7" s="658" t="s">
        <v>19</v>
      </c>
      <c r="E7" s="659"/>
      <c r="F7" s="726" t="s">
        <v>15</v>
      </c>
      <c r="G7" s="699"/>
      <c r="H7" s="667" t="s">
        <v>20</v>
      </c>
      <c r="I7" s="659"/>
      <c r="J7" s="658" t="s">
        <v>19</v>
      </c>
      <c r="K7" s="659"/>
      <c r="L7" s="726" t="s">
        <v>15</v>
      </c>
      <c r="M7" s="696"/>
      <c r="N7" s="667" t="s">
        <v>20</v>
      </c>
      <c r="O7" s="659"/>
      <c r="P7" s="658" t="s">
        <v>19</v>
      </c>
      <c r="Q7" s="659"/>
      <c r="R7" s="726" t="s">
        <v>15</v>
      </c>
      <c r="S7" s="699"/>
      <c r="T7" s="667" t="s">
        <v>20</v>
      </c>
      <c r="U7" s="659"/>
      <c r="V7" s="658" t="s">
        <v>19</v>
      </c>
      <c r="W7" s="659"/>
      <c r="X7" s="726" t="s">
        <v>15</v>
      </c>
      <c r="Y7" s="712"/>
    </row>
    <row r="8" spans="1:25" s="105" customFormat="1" ht="27" thickBot="1">
      <c r="A8" s="657"/>
      <c r="B8" s="108" t="s">
        <v>28</v>
      </c>
      <c r="C8" s="106" t="s">
        <v>27</v>
      </c>
      <c r="D8" s="107" t="s">
        <v>28</v>
      </c>
      <c r="E8" s="106" t="s">
        <v>27</v>
      </c>
      <c r="F8" s="707"/>
      <c r="G8" s="700"/>
      <c r="H8" s="108" t="s">
        <v>28</v>
      </c>
      <c r="I8" s="106" t="s">
        <v>27</v>
      </c>
      <c r="J8" s="107" t="s">
        <v>28</v>
      </c>
      <c r="K8" s="106" t="s">
        <v>27</v>
      </c>
      <c r="L8" s="707"/>
      <c r="M8" s="697"/>
      <c r="N8" s="108" t="s">
        <v>28</v>
      </c>
      <c r="O8" s="106" t="s">
        <v>27</v>
      </c>
      <c r="P8" s="107" t="s">
        <v>28</v>
      </c>
      <c r="Q8" s="106" t="s">
        <v>27</v>
      </c>
      <c r="R8" s="707"/>
      <c r="S8" s="700"/>
      <c r="T8" s="108" t="s">
        <v>28</v>
      </c>
      <c r="U8" s="106" t="s">
        <v>27</v>
      </c>
      <c r="V8" s="107" t="s">
        <v>28</v>
      </c>
      <c r="W8" s="106" t="s">
        <v>27</v>
      </c>
      <c r="X8" s="707"/>
      <c r="Y8" s="713"/>
    </row>
    <row r="9" spans="1:25" s="75" customFormat="1" ht="18" customHeight="1" thickBot="1" thickTop="1">
      <c r="A9" s="157" t="s">
        <v>22</v>
      </c>
      <c r="B9" s="156">
        <f>B10+B30+B45+B56+B73+B79</f>
        <v>24563.033</v>
      </c>
      <c r="C9" s="155">
        <f>C10+C30+C45+C56+C73+C79</f>
        <v>14469.633</v>
      </c>
      <c r="D9" s="153">
        <f>D10+D30+D45+D56+D73+D79</f>
        <v>11378.896</v>
      </c>
      <c r="E9" s="154">
        <f>E10+E30+E45+E56+E73+E79</f>
        <v>5860.128</v>
      </c>
      <c r="F9" s="153">
        <f aca="true" t="shared" si="0" ref="F9:F18">SUM(B9:E9)</f>
        <v>56271.689999999995</v>
      </c>
      <c r="G9" s="165">
        <f aca="true" t="shared" si="1" ref="G9:G18">F9/$F$9</f>
        <v>1</v>
      </c>
      <c r="H9" s="156">
        <f>H10+H30+H45+H56+H73+H79</f>
        <v>22139.189000000002</v>
      </c>
      <c r="I9" s="155">
        <f>I10+I30+I45+I56+I73+I79</f>
        <v>13137.115</v>
      </c>
      <c r="J9" s="153">
        <f>J10+J30+J45+J56+J73+J79</f>
        <v>10475.222999999998</v>
      </c>
      <c r="K9" s="154">
        <f>K10+K30+K45+K56+K73+K79</f>
        <v>5355.986</v>
      </c>
      <c r="L9" s="153">
        <f aca="true" t="shared" si="2" ref="L9:L18">SUM(H9:K9)</f>
        <v>51107.513</v>
      </c>
      <c r="M9" s="197">
        <f aca="true" t="shared" si="3" ref="M9:M18">IF(ISERROR(F9/L9-1),"         /0",(F9/L9-1))</f>
        <v>0.10104535902578538</v>
      </c>
      <c r="N9" s="200">
        <f>N10+N30+N45+N56+N73+N79</f>
        <v>66730.478</v>
      </c>
      <c r="O9" s="155">
        <f>O10+O30+O45+O56+O73+O79</f>
        <v>37357.94599999999</v>
      </c>
      <c r="P9" s="153">
        <f>P10+P30+P45+P56+P73+P79</f>
        <v>40195.566999999995</v>
      </c>
      <c r="Q9" s="154">
        <f>Q10+Q30+Q45+Q56+Q73+Q79</f>
        <v>15461.591000000002</v>
      </c>
      <c r="R9" s="153">
        <f aca="true" t="shared" si="4" ref="R9:R18">SUM(N9:Q9)</f>
        <v>159745.582</v>
      </c>
      <c r="S9" s="212">
        <f aca="true" t="shared" si="5" ref="S9:S18">R9/$R$9</f>
        <v>1</v>
      </c>
      <c r="T9" s="156">
        <f>T10+T30+T45+T56+T73+T79</f>
        <v>67573.828</v>
      </c>
      <c r="U9" s="155">
        <f>U10+U30+U45+U56+U73+U79</f>
        <v>37166.583</v>
      </c>
      <c r="V9" s="153">
        <f>V10+V30+V45+V56+V73+V79</f>
        <v>34158.417</v>
      </c>
      <c r="W9" s="154">
        <f>W10+W30+W45+W56+W73+W79</f>
        <v>14147.590999999999</v>
      </c>
      <c r="X9" s="153">
        <f aca="true" t="shared" si="6" ref="X9:X18">SUM(T9:W9)</f>
        <v>153046.41899999997</v>
      </c>
      <c r="Y9" s="152">
        <f>IF(ISERROR(R9/X9-1),"         /0",(R9/X9-1))</f>
        <v>0.04377209897344958</v>
      </c>
    </row>
    <row r="10" spans="1:25" s="96" customFormat="1" ht="19.5" customHeight="1">
      <c r="A10" s="103" t="s">
        <v>53</v>
      </c>
      <c r="B10" s="100">
        <f>SUM(B11:B29)</f>
        <v>14114.631999999998</v>
      </c>
      <c r="C10" s="99">
        <f>SUM(C11:C29)</f>
        <v>5008.193</v>
      </c>
      <c r="D10" s="98">
        <f>SUM(D11:D29)</f>
        <v>8860.731000000002</v>
      </c>
      <c r="E10" s="138">
        <f>SUM(E11:E29)</f>
        <v>4179.137</v>
      </c>
      <c r="F10" s="98">
        <f t="shared" si="0"/>
        <v>32162.692999999996</v>
      </c>
      <c r="G10" s="101">
        <f t="shared" si="1"/>
        <v>0.57156081503861</v>
      </c>
      <c r="H10" s="100">
        <f>SUM(H11:H29)</f>
        <v>13501.021</v>
      </c>
      <c r="I10" s="99">
        <f>SUM(I11:I29)</f>
        <v>4602.773</v>
      </c>
      <c r="J10" s="98">
        <f>SUM(J11:J29)</f>
        <v>8729.393999999998</v>
      </c>
      <c r="K10" s="138">
        <f>SUM(K11:K29)</f>
        <v>4247.036</v>
      </c>
      <c r="L10" s="98">
        <f t="shared" si="2"/>
        <v>31080.224000000002</v>
      </c>
      <c r="M10" s="198">
        <f t="shared" si="3"/>
        <v>0.034828223889248555</v>
      </c>
      <c r="N10" s="201">
        <f>SUM(N11:N29)</f>
        <v>38303.51299999999</v>
      </c>
      <c r="O10" s="99">
        <f>SUM(O11:O29)</f>
        <v>13228.417</v>
      </c>
      <c r="P10" s="98">
        <f>SUM(P11:P29)</f>
        <v>33885.678</v>
      </c>
      <c r="Q10" s="138">
        <f>SUM(Q11:Q29)</f>
        <v>11405.559000000001</v>
      </c>
      <c r="R10" s="98">
        <f t="shared" si="4"/>
        <v>96823.16699999999</v>
      </c>
      <c r="S10" s="213">
        <f t="shared" si="5"/>
        <v>0.6061085745707822</v>
      </c>
      <c r="T10" s="100">
        <f>SUM(T11:T29)</f>
        <v>43330.07999999999</v>
      </c>
      <c r="U10" s="99">
        <f>SUM(U11:U29)</f>
        <v>13805.826000000001</v>
      </c>
      <c r="V10" s="98">
        <f>SUM(V11:V29)</f>
        <v>29596.035</v>
      </c>
      <c r="W10" s="138">
        <f>SUM(W11:W29)</f>
        <v>11319.954999999998</v>
      </c>
      <c r="X10" s="98">
        <f t="shared" si="6"/>
        <v>98051.896</v>
      </c>
      <c r="Y10" s="97">
        <f aca="true" t="shared" si="7" ref="Y10:Y18">IF(ISERROR(R10/X10-1),"         /0",IF(R10/X10&gt;5,"  *  ",(R10/X10-1)))</f>
        <v>-0.012531414996809542</v>
      </c>
    </row>
    <row r="11" spans="1:25" ht="19.5" customHeight="1">
      <c r="A11" s="248" t="s">
        <v>171</v>
      </c>
      <c r="B11" s="249">
        <v>6893.719999999999</v>
      </c>
      <c r="C11" s="250">
        <v>2345.7909999999997</v>
      </c>
      <c r="D11" s="251">
        <v>0</v>
      </c>
      <c r="E11" s="272">
        <v>0</v>
      </c>
      <c r="F11" s="251">
        <f t="shared" si="0"/>
        <v>9239.510999999999</v>
      </c>
      <c r="G11" s="252">
        <f t="shared" si="1"/>
        <v>0.1641946598724865</v>
      </c>
      <c r="H11" s="249">
        <v>7668.814</v>
      </c>
      <c r="I11" s="250">
        <v>2631.407</v>
      </c>
      <c r="J11" s="251"/>
      <c r="K11" s="272"/>
      <c r="L11" s="251">
        <f t="shared" si="2"/>
        <v>10300.221000000001</v>
      </c>
      <c r="M11" s="281">
        <f t="shared" si="3"/>
        <v>-0.1029793438412635</v>
      </c>
      <c r="N11" s="282">
        <v>17901.086</v>
      </c>
      <c r="O11" s="250">
        <v>6067.241</v>
      </c>
      <c r="P11" s="251">
        <v>52.528</v>
      </c>
      <c r="Q11" s="272">
        <v>35.16</v>
      </c>
      <c r="R11" s="251">
        <f t="shared" si="4"/>
        <v>24056.014999999996</v>
      </c>
      <c r="S11" s="283">
        <f t="shared" si="5"/>
        <v>0.15058954807275982</v>
      </c>
      <c r="T11" s="249">
        <v>22588.841999999997</v>
      </c>
      <c r="U11" s="250">
        <v>7078.790999999999</v>
      </c>
      <c r="V11" s="251"/>
      <c r="W11" s="272"/>
      <c r="X11" s="251">
        <f t="shared" si="6"/>
        <v>29667.632999999994</v>
      </c>
      <c r="Y11" s="254">
        <f t="shared" si="7"/>
        <v>-0.18914950174825207</v>
      </c>
    </row>
    <row r="12" spans="1:25" ht="19.5" customHeight="1">
      <c r="A12" s="255" t="s">
        <v>204</v>
      </c>
      <c r="B12" s="256">
        <v>0</v>
      </c>
      <c r="C12" s="257">
        <v>0</v>
      </c>
      <c r="D12" s="258">
        <v>2621.938</v>
      </c>
      <c r="E12" s="275">
        <v>2028.61</v>
      </c>
      <c r="F12" s="258">
        <f t="shared" si="0"/>
        <v>4650.548</v>
      </c>
      <c r="G12" s="259">
        <f t="shared" si="1"/>
        <v>0.08264454115381997</v>
      </c>
      <c r="H12" s="256"/>
      <c r="I12" s="257"/>
      <c r="J12" s="258">
        <v>2450.129</v>
      </c>
      <c r="K12" s="275">
        <v>2035.166</v>
      </c>
      <c r="L12" s="258">
        <f t="shared" si="2"/>
        <v>4485.295</v>
      </c>
      <c r="M12" s="284">
        <f t="shared" si="3"/>
        <v>0.03684328455541941</v>
      </c>
      <c r="N12" s="285"/>
      <c r="O12" s="257"/>
      <c r="P12" s="258">
        <v>9608.101999999999</v>
      </c>
      <c r="Q12" s="275">
        <v>5826.473</v>
      </c>
      <c r="R12" s="258">
        <f t="shared" si="4"/>
        <v>15434.574999999999</v>
      </c>
      <c r="S12" s="286">
        <f t="shared" si="5"/>
        <v>0.09661972999040436</v>
      </c>
      <c r="T12" s="256"/>
      <c r="U12" s="257"/>
      <c r="V12" s="258">
        <v>8806.389</v>
      </c>
      <c r="W12" s="275">
        <v>4935</v>
      </c>
      <c r="X12" s="258">
        <f t="shared" si="6"/>
        <v>13741.389</v>
      </c>
      <c r="Y12" s="261">
        <f t="shared" si="7"/>
        <v>0.12321796581117095</v>
      </c>
    </row>
    <row r="13" spans="1:25" ht="19.5" customHeight="1">
      <c r="A13" s="255" t="s">
        <v>205</v>
      </c>
      <c r="B13" s="256">
        <v>2038.251</v>
      </c>
      <c r="C13" s="257">
        <v>963.262</v>
      </c>
      <c r="D13" s="258">
        <v>1175.496</v>
      </c>
      <c r="E13" s="275">
        <v>277.376</v>
      </c>
      <c r="F13" s="258">
        <f t="shared" si="0"/>
        <v>4454.385</v>
      </c>
      <c r="G13" s="259">
        <f t="shared" si="1"/>
        <v>0.07915854313243481</v>
      </c>
      <c r="H13" s="256">
        <v>2054.206</v>
      </c>
      <c r="I13" s="257">
        <v>886.311</v>
      </c>
      <c r="J13" s="258">
        <v>1012.8399999999999</v>
      </c>
      <c r="K13" s="275">
        <v>239.55599999999998</v>
      </c>
      <c r="L13" s="258">
        <f t="shared" si="2"/>
        <v>4192.913</v>
      </c>
      <c r="M13" s="284">
        <f t="shared" si="3"/>
        <v>0.062360463954296286</v>
      </c>
      <c r="N13" s="285">
        <v>5933.835</v>
      </c>
      <c r="O13" s="257">
        <v>2556.3509999999997</v>
      </c>
      <c r="P13" s="258">
        <v>4515.395</v>
      </c>
      <c r="Q13" s="275">
        <v>761.691</v>
      </c>
      <c r="R13" s="258">
        <f t="shared" si="4"/>
        <v>13767.272</v>
      </c>
      <c r="S13" s="286">
        <f t="shared" si="5"/>
        <v>0.08618248985439861</v>
      </c>
      <c r="T13" s="256">
        <v>6035.2880000000005</v>
      </c>
      <c r="U13" s="257">
        <v>1716.78</v>
      </c>
      <c r="V13" s="258">
        <v>3320.16</v>
      </c>
      <c r="W13" s="275">
        <v>873.7750000000001</v>
      </c>
      <c r="X13" s="258">
        <f t="shared" si="6"/>
        <v>11946.002999999999</v>
      </c>
      <c r="Y13" s="261">
        <f t="shared" si="7"/>
        <v>0.1524584415389818</v>
      </c>
    </row>
    <row r="14" spans="1:25" ht="19.5" customHeight="1">
      <c r="A14" s="255" t="s">
        <v>206</v>
      </c>
      <c r="B14" s="256">
        <v>0</v>
      </c>
      <c r="C14" s="257">
        <v>0</v>
      </c>
      <c r="D14" s="258">
        <v>2563.473</v>
      </c>
      <c r="E14" s="275">
        <v>889.2470000000001</v>
      </c>
      <c r="F14" s="258">
        <f t="shared" si="0"/>
        <v>3452.7200000000003</v>
      </c>
      <c r="G14" s="259">
        <f t="shared" si="1"/>
        <v>0.061358029232816726</v>
      </c>
      <c r="H14" s="256"/>
      <c r="I14" s="257"/>
      <c r="J14" s="258">
        <v>3324.2079999999996</v>
      </c>
      <c r="K14" s="275">
        <v>1111.023</v>
      </c>
      <c r="L14" s="258">
        <f t="shared" si="2"/>
        <v>4435.231</v>
      </c>
      <c r="M14" s="284">
        <f t="shared" si="3"/>
        <v>-0.2215242002051302</v>
      </c>
      <c r="N14" s="285"/>
      <c r="O14" s="257"/>
      <c r="P14" s="258">
        <v>5311.501</v>
      </c>
      <c r="Q14" s="275">
        <v>1681.2230000000002</v>
      </c>
      <c r="R14" s="258">
        <f t="shared" si="4"/>
        <v>6992.724</v>
      </c>
      <c r="S14" s="286">
        <f t="shared" si="5"/>
        <v>0.043774130792549874</v>
      </c>
      <c r="T14" s="256"/>
      <c r="U14" s="257"/>
      <c r="V14" s="258">
        <v>8023.264999999999</v>
      </c>
      <c r="W14" s="275">
        <v>2804.1710000000003</v>
      </c>
      <c r="X14" s="258">
        <f t="shared" si="6"/>
        <v>10827.436</v>
      </c>
      <c r="Y14" s="261">
        <f t="shared" si="7"/>
        <v>-0.3541662125733184</v>
      </c>
    </row>
    <row r="15" spans="1:25" ht="19.5" customHeight="1">
      <c r="A15" s="255" t="s">
        <v>395</v>
      </c>
      <c r="B15" s="256">
        <v>0</v>
      </c>
      <c r="C15" s="257">
        <v>0</v>
      </c>
      <c r="D15" s="258">
        <v>1730.833</v>
      </c>
      <c r="E15" s="275">
        <v>563.879</v>
      </c>
      <c r="F15" s="258">
        <f t="shared" si="0"/>
        <v>2294.712</v>
      </c>
      <c r="G15" s="259">
        <f t="shared" si="1"/>
        <v>0.040779155557616985</v>
      </c>
      <c r="H15" s="256"/>
      <c r="I15" s="257"/>
      <c r="J15" s="258">
        <v>1012.422</v>
      </c>
      <c r="K15" s="275">
        <v>292.378</v>
      </c>
      <c r="L15" s="258">
        <f t="shared" si="2"/>
        <v>1304.8</v>
      </c>
      <c r="M15" s="284">
        <f t="shared" si="3"/>
        <v>0.7586695278969957</v>
      </c>
      <c r="N15" s="285"/>
      <c r="O15" s="257"/>
      <c r="P15" s="258">
        <v>5265.195</v>
      </c>
      <c r="Q15" s="275">
        <v>1569.3519999999999</v>
      </c>
      <c r="R15" s="258">
        <f t="shared" si="4"/>
        <v>6834.547</v>
      </c>
      <c r="S15" s="286">
        <f t="shared" si="5"/>
        <v>0.042783950043763966</v>
      </c>
      <c r="T15" s="256"/>
      <c r="U15" s="257"/>
      <c r="V15" s="258">
        <v>3398.1569999999997</v>
      </c>
      <c r="W15" s="275">
        <v>715.009</v>
      </c>
      <c r="X15" s="258">
        <f t="shared" si="6"/>
        <v>4113.165999999999</v>
      </c>
      <c r="Y15" s="261">
        <f t="shared" si="7"/>
        <v>0.6616268344141716</v>
      </c>
    </row>
    <row r="16" spans="1:25" ht="19.5" customHeight="1">
      <c r="A16" s="255" t="s">
        <v>208</v>
      </c>
      <c r="B16" s="256">
        <v>1686.701</v>
      </c>
      <c r="C16" s="257">
        <v>0</v>
      </c>
      <c r="D16" s="258">
        <v>0</v>
      </c>
      <c r="E16" s="275">
        <v>0</v>
      </c>
      <c r="F16" s="258">
        <f t="shared" si="0"/>
        <v>1686.701</v>
      </c>
      <c r="G16" s="259">
        <f t="shared" si="1"/>
        <v>0.029974237489579576</v>
      </c>
      <c r="H16" s="256">
        <v>1295.895</v>
      </c>
      <c r="I16" s="257"/>
      <c r="J16" s="258"/>
      <c r="K16" s="275"/>
      <c r="L16" s="258">
        <f t="shared" si="2"/>
        <v>1295.895</v>
      </c>
      <c r="M16" s="284">
        <f t="shared" si="3"/>
        <v>0.3015722724449126</v>
      </c>
      <c r="N16" s="285">
        <v>4011.8050000000003</v>
      </c>
      <c r="O16" s="257"/>
      <c r="P16" s="258">
        <v>47.401</v>
      </c>
      <c r="Q16" s="275"/>
      <c r="R16" s="258">
        <f t="shared" si="4"/>
        <v>4059.206</v>
      </c>
      <c r="S16" s="286">
        <f t="shared" si="5"/>
        <v>0.02541044296298598</v>
      </c>
      <c r="T16" s="256">
        <v>3427.456</v>
      </c>
      <c r="U16" s="257"/>
      <c r="V16" s="258"/>
      <c r="W16" s="275"/>
      <c r="X16" s="258">
        <f t="shared" si="6"/>
        <v>3427.456</v>
      </c>
      <c r="Y16" s="261">
        <f t="shared" si="7"/>
        <v>0.1843203822310191</v>
      </c>
    </row>
    <row r="17" spans="1:25" ht="19.5" customHeight="1">
      <c r="A17" s="255" t="s">
        <v>209</v>
      </c>
      <c r="B17" s="256">
        <v>814.4399999999999</v>
      </c>
      <c r="C17" s="257">
        <v>631.381</v>
      </c>
      <c r="D17" s="258">
        <v>0</v>
      </c>
      <c r="E17" s="275">
        <v>0</v>
      </c>
      <c r="F17" s="258">
        <f t="shared" si="0"/>
        <v>1445.821</v>
      </c>
      <c r="G17" s="259">
        <f t="shared" si="1"/>
        <v>0.025693577001152802</v>
      </c>
      <c r="H17" s="256"/>
      <c r="I17" s="257"/>
      <c r="J17" s="258"/>
      <c r="K17" s="275"/>
      <c r="L17" s="258">
        <f t="shared" si="2"/>
        <v>0</v>
      </c>
      <c r="M17" s="284" t="str">
        <f t="shared" si="3"/>
        <v>         /0</v>
      </c>
      <c r="N17" s="285">
        <v>2575.787</v>
      </c>
      <c r="O17" s="257">
        <v>1654.9389999999999</v>
      </c>
      <c r="P17" s="258"/>
      <c r="Q17" s="275"/>
      <c r="R17" s="258">
        <f t="shared" si="4"/>
        <v>4230.726</v>
      </c>
      <c r="S17" s="286">
        <f t="shared" si="5"/>
        <v>0.026484150278409575</v>
      </c>
      <c r="T17" s="256"/>
      <c r="U17" s="257"/>
      <c r="V17" s="258"/>
      <c r="W17" s="275"/>
      <c r="X17" s="258">
        <f t="shared" si="6"/>
        <v>0</v>
      </c>
      <c r="Y17" s="261" t="str">
        <f>IF(ISERROR(R17/X17-1),"         /0",IF(R17/X17&gt;5,"  *  ",(R17/X17-1)))</f>
        <v>         /0</v>
      </c>
    </row>
    <row r="18" spans="1:25" ht="19.5" customHeight="1">
      <c r="A18" s="255" t="s">
        <v>210</v>
      </c>
      <c r="B18" s="256">
        <v>1325.691</v>
      </c>
      <c r="C18" s="257">
        <v>70.371</v>
      </c>
      <c r="D18" s="258">
        <v>0</v>
      </c>
      <c r="E18" s="275">
        <v>0</v>
      </c>
      <c r="F18" s="258">
        <f t="shared" si="0"/>
        <v>1396.0620000000001</v>
      </c>
      <c r="G18" s="259">
        <f t="shared" si="1"/>
        <v>0.024809313528703338</v>
      </c>
      <c r="H18" s="256">
        <v>1278.437</v>
      </c>
      <c r="I18" s="257">
        <v>16.998</v>
      </c>
      <c r="J18" s="258"/>
      <c r="K18" s="275"/>
      <c r="L18" s="258">
        <f t="shared" si="2"/>
        <v>1295.435</v>
      </c>
      <c r="M18" s="284">
        <f t="shared" si="3"/>
        <v>0.0776781544423304</v>
      </c>
      <c r="N18" s="285">
        <v>4135.272</v>
      </c>
      <c r="O18" s="257">
        <v>214.613</v>
      </c>
      <c r="P18" s="258"/>
      <c r="Q18" s="275"/>
      <c r="R18" s="258">
        <f t="shared" si="4"/>
        <v>4349.885</v>
      </c>
      <c r="S18" s="286">
        <f t="shared" si="5"/>
        <v>0.027230080140807904</v>
      </c>
      <c r="T18" s="256">
        <v>3736.321</v>
      </c>
      <c r="U18" s="257">
        <v>317.22499999999997</v>
      </c>
      <c r="V18" s="258"/>
      <c r="W18" s="275"/>
      <c r="X18" s="258">
        <f t="shared" si="6"/>
        <v>4053.546</v>
      </c>
      <c r="Y18" s="261">
        <f t="shared" si="7"/>
        <v>0.07310611499166408</v>
      </c>
    </row>
    <row r="19" spans="1:25" ht="19.5" customHeight="1">
      <c r="A19" s="255" t="s">
        <v>157</v>
      </c>
      <c r="B19" s="256">
        <v>945.479</v>
      </c>
      <c r="C19" s="257">
        <v>405.516</v>
      </c>
      <c r="D19" s="258">
        <v>0</v>
      </c>
      <c r="E19" s="275">
        <v>0</v>
      </c>
      <c r="F19" s="258">
        <f aca="true" t="shared" si="8" ref="F19:F26">SUM(B19:E19)</f>
        <v>1350.9950000000001</v>
      </c>
      <c r="G19" s="259">
        <f aca="true" t="shared" si="9" ref="G19:G26">F19/$F$9</f>
        <v>0.024008431237803596</v>
      </c>
      <c r="H19" s="256">
        <v>949.6070000000001</v>
      </c>
      <c r="I19" s="257">
        <v>494.43699999999995</v>
      </c>
      <c r="J19" s="258">
        <v>0</v>
      </c>
      <c r="K19" s="275">
        <v>0</v>
      </c>
      <c r="L19" s="258">
        <f aca="true" t="shared" si="10" ref="L19:L26">SUM(H19:K19)</f>
        <v>1444.044</v>
      </c>
      <c r="M19" s="284">
        <f aca="true" t="shared" si="11" ref="M19:M26">IF(ISERROR(F19/L19-1),"         /0",(F19/L19-1))</f>
        <v>-0.06443640221489089</v>
      </c>
      <c r="N19" s="285">
        <v>2689.998</v>
      </c>
      <c r="O19" s="257">
        <v>971.612</v>
      </c>
      <c r="P19" s="258">
        <v>0.798</v>
      </c>
      <c r="Q19" s="275">
        <v>8.132</v>
      </c>
      <c r="R19" s="258">
        <f aca="true" t="shared" si="12" ref="R19:R26">SUM(N19:Q19)</f>
        <v>3670.54</v>
      </c>
      <c r="S19" s="286">
        <f aca="true" t="shared" si="13" ref="S19:S26">R19/$R$9</f>
        <v>0.02297741166951334</v>
      </c>
      <c r="T19" s="256">
        <v>2771.2919999999995</v>
      </c>
      <c r="U19" s="257">
        <v>1364.1290000000001</v>
      </c>
      <c r="V19" s="258">
        <v>0</v>
      </c>
      <c r="W19" s="275">
        <v>0</v>
      </c>
      <c r="X19" s="258">
        <f aca="true" t="shared" si="14" ref="X19:X26">SUM(T19:W19)</f>
        <v>4135.420999999999</v>
      </c>
      <c r="Y19" s="261">
        <f aca="true" t="shared" si="15" ref="Y19:Y26">IF(ISERROR(R19/X19-1),"         /0",IF(R19/X19&gt;5,"  *  ",(R19/X19-1)))</f>
        <v>-0.1124144313239207</v>
      </c>
    </row>
    <row r="20" spans="1:25" ht="19.5" customHeight="1">
      <c r="A20" s="255" t="s">
        <v>202</v>
      </c>
      <c r="B20" s="256">
        <v>0</v>
      </c>
      <c r="C20" s="257">
        <v>0</v>
      </c>
      <c r="D20" s="258">
        <v>707.816</v>
      </c>
      <c r="E20" s="275">
        <v>0</v>
      </c>
      <c r="F20" s="258">
        <f t="shared" si="8"/>
        <v>707.816</v>
      </c>
      <c r="G20" s="259">
        <f t="shared" si="9"/>
        <v>0.012578545268500024</v>
      </c>
      <c r="H20" s="256"/>
      <c r="I20" s="257"/>
      <c r="J20" s="258">
        <v>113.695</v>
      </c>
      <c r="K20" s="275"/>
      <c r="L20" s="258">
        <f t="shared" si="10"/>
        <v>113.695</v>
      </c>
      <c r="M20" s="284">
        <f t="shared" si="11"/>
        <v>5.225568406702142</v>
      </c>
      <c r="N20" s="285"/>
      <c r="O20" s="257"/>
      <c r="P20" s="258">
        <v>2080.4980000000005</v>
      </c>
      <c r="Q20" s="275">
        <v>9.618</v>
      </c>
      <c r="R20" s="258">
        <f t="shared" si="12"/>
        <v>2090.1160000000004</v>
      </c>
      <c r="S20" s="286">
        <f t="shared" si="13"/>
        <v>0.013084030079780238</v>
      </c>
      <c r="T20" s="256"/>
      <c r="U20" s="257"/>
      <c r="V20" s="258">
        <v>455.31</v>
      </c>
      <c r="W20" s="275"/>
      <c r="X20" s="258">
        <f t="shared" si="14"/>
        <v>455.31</v>
      </c>
      <c r="Y20" s="261">
        <f t="shared" si="15"/>
        <v>3.590533921943292</v>
      </c>
    </row>
    <row r="21" spans="1:25" ht="19.5" customHeight="1">
      <c r="A21" s="255" t="s">
        <v>214</v>
      </c>
      <c r="B21" s="256">
        <v>0</v>
      </c>
      <c r="C21" s="257">
        <v>366.767</v>
      </c>
      <c r="D21" s="258">
        <v>0</v>
      </c>
      <c r="E21" s="275">
        <v>0</v>
      </c>
      <c r="F21" s="258">
        <f>SUM(B21:E21)</f>
        <v>366.767</v>
      </c>
      <c r="G21" s="259">
        <f>F21/$F$9</f>
        <v>0.006517788962798168</v>
      </c>
      <c r="H21" s="256"/>
      <c r="I21" s="257">
        <v>363.945</v>
      </c>
      <c r="J21" s="258"/>
      <c r="K21" s="275"/>
      <c r="L21" s="258">
        <f>SUM(H21:K21)</f>
        <v>363.945</v>
      </c>
      <c r="M21" s="284">
        <f>IF(ISERROR(F21/L21-1),"         /0",(F21/L21-1))</f>
        <v>0.007753918861366449</v>
      </c>
      <c r="N21" s="285"/>
      <c r="O21" s="257">
        <v>1042.2540000000001</v>
      </c>
      <c r="P21" s="258"/>
      <c r="Q21" s="275"/>
      <c r="R21" s="258">
        <f>SUM(N21:Q21)</f>
        <v>1042.2540000000001</v>
      </c>
      <c r="S21" s="286">
        <f>R21/$R$9</f>
        <v>0.006524462128786762</v>
      </c>
      <c r="T21" s="256"/>
      <c r="U21" s="257">
        <v>976.6299999999999</v>
      </c>
      <c r="V21" s="258"/>
      <c r="W21" s="275"/>
      <c r="X21" s="258">
        <f>SUM(T21:W21)</f>
        <v>976.6299999999999</v>
      </c>
      <c r="Y21" s="261">
        <f>IF(ISERROR(R21/X21-1),"         /0",IF(R21/X21&gt;5,"  *  ",(R21/X21-1)))</f>
        <v>0.06719433152780496</v>
      </c>
    </row>
    <row r="22" spans="1:25" ht="19.5" customHeight="1">
      <c r="A22" s="255" t="s">
        <v>196</v>
      </c>
      <c r="B22" s="256">
        <v>111.654</v>
      </c>
      <c r="C22" s="257">
        <v>93.841</v>
      </c>
      <c r="D22" s="258">
        <v>0</v>
      </c>
      <c r="E22" s="275">
        <v>0</v>
      </c>
      <c r="F22" s="258">
        <f t="shared" si="8"/>
        <v>205.495</v>
      </c>
      <c r="G22" s="259">
        <f t="shared" si="9"/>
        <v>0.003651836296368565</v>
      </c>
      <c r="H22" s="256">
        <v>19.508</v>
      </c>
      <c r="I22" s="257">
        <v>82.492</v>
      </c>
      <c r="J22" s="258">
        <v>316.419</v>
      </c>
      <c r="K22" s="275">
        <v>129.587</v>
      </c>
      <c r="L22" s="258">
        <f t="shared" si="10"/>
        <v>548.006</v>
      </c>
      <c r="M22" s="284">
        <f t="shared" si="11"/>
        <v>-0.6250132297821556</v>
      </c>
      <c r="N22" s="285">
        <v>297.144</v>
      </c>
      <c r="O22" s="257">
        <v>296.79699999999997</v>
      </c>
      <c r="P22" s="258"/>
      <c r="Q22" s="275"/>
      <c r="R22" s="258">
        <f t="shared" si="12"/>
        <v>593.941</v>
      </c>
      <c r="S22" s="286">
        <f t="shared" si="13"/>
        <v>0.0037180433572178546</v>
      </c>
      <c r="T22" s="256">
        <v>84.161</v>
      </c>
      <c r="U22" s="257">
        <v>204.474</v>
      </c>
      <c r="V22" s="258">
        <v>656.649</v>
      </c>
      <c r="W22" s="275">
        <v>272.094</v>
      </c>
      <c r="X22" s="258">
        <f t="shared" si="14"/>
        <v>1217.378</v>
      </c>
      <c r="Y22" s="261">
        <f t="shared" si="15"/>
        <v>-0.5121145609662734</v>
      </c>
    </row>
    <row r="23" spans="1:25" ht="19.5" customHeight="1">
      <c r="A23" s="255" t="s">
        <v>178</v>
      </c>
      <c r="B23" s="256">
        <v>0</v>
      </c>
      <c r="C23" s="257">
        <v>0</v>
      </c>
      <c r="D23" s="258">
        <v>60.975</v>
      </c>
      <c r="E23" s="275">
        <v>123.324</v>
      </c>
      <c r="F23" s="258">
        <f t="shared" si="8"/>
        <v>184.299</v>
      </c>
      <c r="G23" s="259">
        <f t="shared" si="9"/>
        <v>0.003275163763519454</v>
      </c>
      <c r="H23" s="256"/>
      <c r="I23" s="257">
        <v>0</v>
      </c>
      <c r="J23" s="258"/>
      <c r="K23" s="275"/>
      <c r="L23" s="258">
        <f t="shared" si="10"/>
        <v>0</v>
      </c>
      <c r="M23" s="284" t="str">
        <f t="shared" si="11"/>
        <v>         /0</v>
      </c>
      <c r="N23" s="285">
        <v>0</v>
      </c>
      <c r="O23" s="257">
        <v>0</v>
      </c>
      <c r="P23" s="258">
        <v>1720.023</v>
      </c>
      <c r="Q23" s="275">
        <v>546.531</v>
      </c>
      <c r="R23" s="258">
        <f t="shared" si="12"/>
        <v>2266.554</v>
      </c>
      <c r="S23" s="286">
        <f t="shared" si="13"/>
        <v>0.01418852384912905</v>
      </c>
      <c r="T23" s="256">
        <v>0</v>
      </c>
      <c r="U23" s="257">
        <v>0</v>
      </c>
      <c r="V23" s="258"/>
      <c r="W23" s="275"/>
      <c r="X23" s="258">
        <f t="shared" si="14"/>
        <v>0</v>
      </c>
      <c r="Y23" s="261" t="str">
        <f t="shared" si="15"/>
        <v>         /0</v>
      </c>
    </row>
    <row r="24" spans="1:25" ht="19.5" customHeight="1">
      <c r="A24" s="255" t="s">
        <v>217</v>
      </c>
      <c r="B24" s="256">
        <v>0</v>
      </c>
      <c r="C24" s="257">
        <v>0</v>
      </c>
      <c r="D24" s="258">
        <v>0</v>
      </c>
      <c r="E24" s="275">
        <v>170.976</v>
      </c>
      <c r="F24" s="258">
        <f>SUM(B24:E24)</f>
        <v>170.976</v>
      </c>
      <c r="G24" s="259">
        <f t="shared" si="9"/>
        <v>0.0030384017256279315</v>
      </c>
      <c r="H24" s="256"/>
      <c r="I24" s="257"/>
      <c r="J24" s="258">
        <v>153.962</v>
      </c>
      <c r="K24" s="275">
        <v>251.43599999999998</v>
      </c>
      <c r="L24" s="258">
        <f>SUM(H24:K24)</f>
        <v>405.39799999999997</v>
      </c>
      <c r="M24" s="284">
        <f>IF(ISERROR(F24/L24-1),"         /0",(F24/L24-1))</f>
        <v>-0.5782514960606613</v>
      </c>
      <c r="N24" s="285"/>
      <c r="O24" s="257"/>
      <c r="P24" s="258"/>
      <c r="Q24" s="275">
        <v>326.00800000000004</v>
      </c>
      <c r="R24" s="258">
        <f>SUM(N24:Q24)</f>
        <v>326.00800000000004</v>
      </c>
      <c r="S24" s="286">
        <f t="shared" si="13"/>
        <v>0.002040795093788572</v>
      </c>
      <c r="T24" s="256"/>
      <c r="U24" s="257"/>
      <c r="V24" s="258">
        <v>153.962</v>
      </c>
      <c r="W24" s="275">
        <v>579.8919999999999</v>
      </c>
      <c r="X24" s="258">
        <f>SUM(T24:W24)</f>
        <v>733.8539999999999</v>
      </c>
      <c r="Y24" s="261">
        <f>IF(ISERROR(R24/X24-1),"         /0",IF(R24/X24&gt;5,"  *  ",(R24/X24-1)))</f>
        <v>-0.5557590474399539</v>
      </c>
    </row>
    <row r="25" spans="1:25" ht="19.5" customHeight="1">
      <c r="A25" s="255" t="s">
        <v>212</v>
      </c>
      <c r="B25" s="256">
        <v>76.802</v>
      </c>
      <c r="C25" s="257">
        <v>92.095</v>
      </c>
      <c r="D25" s="258">
        <v>0</v>
      </c>
      <c r="E25" s="275">
        <v>0</v>
      </c>
      <c r="F25" s="258">
        <f t="shared" si="8"/>
        <v>168.897</v>
      </c>
      <c r="G25" s="259">
        <f t="shared" si="9"/>
        <v>0.0030014559719105647</v>
      </c>
      <c r="H25" s="256">
        <v>70.427</v>
      </c>
      <c r="I25" s="257">
        <v>14.61</v>
      </c>
      <c r="J25" s="258"/>
      <c r="K25" s="275"/>
      <c r="L25" s="258">
        <f t="shared" si="10"/>
        <v>85.037</v>
      </c>
      <c r="M25" s="284">
        <f t="shared" si="11"/>
        <v>0.9861589660971104</v>
      </c>
      <c r="N25" s="285">
        <v>183.349</v>
      </c>
      <c r="O25" s="257">
        <v>325.249</v>
      </c>
      <c r="P25" s="258"/>
      <c r="Q25" s="275"/>
      <c r="R25" s="258">
        <f t="shared" si="12"/>
        <v>508.598</v>
      </c>
      <c r="S25" s="286">
        <f t="shared" si="13"/>
        <v>0.0031838001003370473</v>
      </c>
      <c r="T25" s="256">
        <v>246.763</v>
      </c>
      <c r="U25" s="257">
        <v>31.991999999999997</v>
      </c>
      <c r="V25" s="258"/>
      <c r="W25" s="275"/>
      <c r="X25" s="258">
        <f t="shared" si="14"/>
        <v>278.755</v>
      </c>
      <c r="Y25" s="261">
        <f t="shared" si="15"/>
        <v>0.8245340890746355</v>
      </c>
    </row>
    <row r="26" spans="1:25" ht="19.5" customHeight="1">
      <c r="A26" s="255" t="s">
        <v>177</v>
      </c>
      <c r="B26" s="256">
        <v>108.96000000000001</v>
      </c>
      <c r="C26" s="257">
        <v>17.573999999999998</v>
      </c>
      <c r="D26" s="258">
        <v>0</v>
      </c>
      <c r="E26" s="275">
        <v>0</v>
      </c>
      <c r="F26" s="258">
        <f t="shared" si="8"/>
        <v>126.534</v>
      </c>
      <c r="G26" s="259">
        <f t="shared" si="9"/>
        <v>0.002248626263046303</v>
      </c>
      <c r="H26" s="256">
        <v>55.688</v>
      </c>
      <c r="I26" s="257">
        <v>13.698</v>
      </c>
      <c r="J26" s="258"/>
      <c r="K26" s="275"/>
      <c r="L26" s="258">
        <f t="shared" si="10"/>
        <v>69.386</v>
      </c>
      <c r="M26" s="284">
        <f t="shared" si="11"/>
        <v>0.8236243622632811</v>
      </c>
      <c r="N26" s="285">
        <v>305.17</v>
      </c>
      <c r="O26" s="257">
        <v>49.736999999999995</v>
      </c>
      <c r="P26" s="258"/>
      <c r="Q26" s="275"/>
      <c r="R26" s="258">
        <f t="shared" si="12"/>
        <v>354.90700000000004</v>
      </c>
      <c r="S26" s="286">
        <f t="shared" si="13"/>
        <v>0.0022217015053349024</v>
      </c>
      <c r="T26" s="256">
        <v>133.153</v>
      </c>
      <c r="U26" s="257">
        <v>29.095999999999997</v>
      </c>
      <c r="V26" s="258"/>
      <c r="W26" s="275"/>
      <c r="X26" s="258">
        <f t="shared" si="14"/>
        <v>162.249</v>
      </c>
      <c r="Y26" s="261">
        <f t="shared" si="15"/>
        <v>1.18742180229154</v>
      </c>
    </row>
    <row r="27" spans="1:25" ht="19.5" customHeight="1">
      <c r="A27" s="255" t="s">
        <v>200</v>
      </c>
      <c r="B27" s="256">
        <v>0</v>
      </c>
      <c r="C27" s="257">
        <v>0</v>
      </c>
      <c r="D27" s="258">
        <v>0</v>
      </c>
      <c r="E27" s="275">
        <v>125.575</v>
      </c>
      <c r="F27" s="258">
        <f aca="true" t="shared" si="16" ref="F27:F33">SUM(B27:E27)</f>
        <v>125.575</v>
      </c>
      <c r="G27" s="259">
        <f aca="true" t="shared" si="17" ref="G27:G33">F27/$F$9</f>
        <v>0.0022315839456749924</v>
      </c>
      <c r="H27" s="256"/>
      <c r="I27" s="257"/>
      <c r="J27" s="258"/>
      <c r="K27" s="275"/>
      <c r="L27" s="258">
        <f aca="true" t="shared" si="18" ref="L27:L33">SUM(H27:K27)</f>
        <v>0</v>
      </c>
      <c r="M27" s="284" t="str">
        <f aca="true" t="shared" si="19" ref="M27:M33">IF(ISERROR(F27/L27-1),"         /0",(F27/L27-1))</f>
        <v>         /0</v>
      </c>
      <c r="N27" s="285">
        <v>0</v>
      </c>
      <c r="O27" s="257">
        <v>0</v>
      </c>
      <c r="P27" s="258"/>
      <c r="Q27" s="275">
        <v>200.19</v>
      </c>
      <c r="R27" s="258">
        <f aca="true" t="shared" si="20" ref="R27:R33">SUM(N27:Q27)</f>
        <v>200.19</v>
      </c>
      <c r="S27" s="286">
        <f aca="true" t="shared" si="21" ref="S27:S33">R27/$R$9</f>
        <v>0.0012531801974967921</v>
      </c>
      <c r="T27" s="256">
        <v>0</v>
      </c>
      <c r="U27" s="257"/>
      <c r="V27" s="258"/>
      <c r="W27" s="275"/>
      <c r="X27" s="258">
        <f aca="true" t="shared" si="22" ref="X27:X33">SUM(T27:W27)</f>
        <v>0</v>
      </c>
      <c r="Y27" s="261" t="str">
        <f aca="true" t="shared" si="23" ref="Y27:Y33">IF(ISERROR(R27/X27-1),"         /0",IF(R27/X27&gt;5,"  *  ",(R27/X27-1)))</f>
        <v>         /0</v>
      </c>
    </row>
    <row r="28" spans="1:25" ht="19.5" customHeight="1">
      <c r="A28" s="255" t="s">
        <v>191</v>
      </c>
      <c r="B28" s="256">
        <v>47.661</v>
      </c>
      <c r="C28" s="257">
        <v>10.901</v>
      </c>
      <c r="D28" s="258">
        <v>0</v>
      </c>
      <c r="E28" s="275">
        <v>0</v>
      </c>
      <c r="F28" s="258">
        <f t="shared" si="16"/>
        <v>58.562</v>
      </c>
      <c r="G28" s="259">
        <f t="shared" si="17"/>
        <v>0.001040700927944407</v>
      </c>
      <c r="H28" s="256">
        <v>56.654</v>
      </c>
      <c r="I28" s="257">
        <v>4.339</v>
      </c>
      <c r="J28" s="258"/>
      <c r="K28" s="275"/>
      <c r="L28" s="258">
        <f t="shared" si="18"/>
        <v>60.993</v>
      </c>
      <c r="M28" s="284">
        <f t="shared" si="19"/>
        <v>-0.0398570327742529</v>
      </c>
      <c r="N28" s="285">
        <v>144.314</v>
      </c>
      <c r="O28" s="257">
        <v>22.916</v>
      </c>
      <c r="P28" s="258"/>
      <c r="Q28" s="275"/>
      <c r="R28" s="258">
        <f t="shared" si="20"/>
        <v>167.23</v>
      </c>
      <c r="S28" s="286">
        <f t="shared" si="21"/>
        <v>0.0010468521126299442</v>
      </c>
      <c r="T28" s="256">
        <v>151.403</v>
      </c>
      <c r="U28" s="257">
        <v>9.971</v>
      </c>
      <c r="V28" s="258"/>
      <c r="W28" s="275"/>
      <c r="X28" s="258">
        <f t="shared" si="22"/>
        <v>161.374</v>
      </c>
      <c r="Y28" s="261">
        <f t="shared" si="23"/>
        <v>0.0362883735917805</v>
      </c>
    </row>
    <row r="29" spans="1:25" ht="19.5" customHeight="1" thickBot="1">
      <c r="A29" s="262" t="s">
        <v>167</v>
      </c>
      <c r="B29" s="263">
        <v>65.273</v>
      </c>
      <c r="C29" s="264">
        <v>10.693999999999999</v>
      </c>
      <c r="D29" s="265">
        <v>0.2</v>
      </c>
      <c r="E29" s="278">
        <v>0.15</v>
      </c>
      <c r="F29" s="265">
        <f t="shared" si="16"/>
        <v>76.31700000000001</v>
      </c>
      <c r="G29" s="266">
        <f t="shared" si="17"/>
        <v>0.0013562237068053228</v>
      </c>
      <c r="H29" s="263">
        <v>51.785</v>
      </c>
      <c r="I29" s="264">
        <v>94.536</v>
      </c>
      <c r="J29" s="265">
        <v>345.719</v>
      </c>
      <c r="K29" s="278">
        <v>187.89000000000001</v>
      </c>
      <c r="L29" s="265">
        <f t="shared" si="18"/>
        <v>679.93</v>
      </c>
      <c r="M29" s="287">
        <f t="shared" si="19"/>
        <v>-0.8877575632785728</v>
      </c>
      <c r="N29" s="288">
        <v>125.75300000000001</v>
      </c>
      <c r="O29" s="264">
        <v>26.708</v>
      </c>
      <c r="P29" s="265">
        <v>5284.237000000001</v>
      </c>
      <c r="Q29" s="278">
        <v>441.18100000000004</v>
      </c>
      <c r="R29" s="265">
        <f t="shared" si="20"/>
        <v>5877.879000000001</v>
      </c>
      <c r="S29" s="289">
        <f t="shared" si="21"/>
        <v>0.03679525234068759</v>
      </c>
      <c r="T29" s="263">
        <v>4155.401000000001</v>
      </c>
      <c r="U29" s="264">
        <v>2076.7380000000003</v>
      </c>
      <c r="V29" s="265">
        <v>4782.143</v>
      </c>
      <c r="W29" s="278">
        <v>1140.014</v>
      </c>
      <c r="X29" s="265">
        <f t="shared" si="22"/>
        <v>12154.296</v>
      </c>
      <c r="Y29" s="268">
        <f t="shared" si="23"/>
        <v>-0.5163949438124593</v>
      </c>
    </row>
    <row r="30" spans="1:25" s="96" customFormat="1" ht="19.5" customHeight="1">
      <c r="A30" s="103" t="s">
        <v>52</v>
      </c>
      <c r="B30" s="100">
        <f>SUM(B31:B44)</f>
        <v>4128.025</v>
      </c>
      <c r="C30" s="99">
        <f>SUM(C31:C44)</f>
        <v>4587.128</v>
      </c>
      <c r="D30" s="98">
        <f>SUM(D31:D44)</f>
        <v>678.319</v>
      </c>
      <c r="E30" s="138">
        <f>SUM(E31:E44)</f>
        <v>427.66400000000004</v>
      </c>
      <c r="F30" s="98">
        <f t="shared" si="16"/>
        <v>9821.135999999999</v>
      </c>
      <c r="G30" s="101">
        <f t="shared" si="17"/>
        <v>0.17453067430532118</v>
      </c>
      <c r="H30" s="100">
        <f>SUM(H31:H44)</f>
        <v>3424.037</v>
      </c>
      <c r="I30" s="99">
        <f>SUM(I31:I44)</f>
        <v>3907.976</v>
      </c>
      <c r="J30" s="98">
        <f>SUM(J31:J44)</f>
        <v>558.491</v>
      </c>
      <c r="K30" s="138">
        <f>SUM(K31:K44)</f>
        <v>280.711</v>
      </c>
      <c r="L30" s="98">
        <f t="shared" si="18"/>
        <v>8171.215</v>
      </c>
      <c r="M30" s="198">
        <f t="shared" si="19"/>
        <v>0.20191868651112443</v>
      </c>
      <c r="N30" s="201">
        <f>SUM(N31:N44)</f>
        <v>10923.175999999998</v>
      </c>
      <c r="O30" s="99">
        <f>SUM(O31:O44)</f>
        <v>11772.018999999997</v>
      </c>
      <c r="P30" s="98">
        <f>SUM(P31:P44)</f>
        <v>1808.221</v>
      </c>
      <c r="Q30" s="138">
        <f>SUM(Q31:Q44)</f>
        <v>957.154</v>
      </c>
      <c r="R30" s="98">
        <f t="shared" si="20"/>
        <v>25460.569999999992</v>
      </c>
      <c r="S30" s="213">
        <f t="shared" si="21"/>
        <v>0.15938199780698784</v>
      </c>
      <c r="T30" s="100">
        <f>SUM(T31:T44)</f>
        <v>9407.322999999999</v>
      </c>
      <c r="U30" s="99">
        <f>SUM(U31:U44)</f>
        <v>11233.001999999999</v>
      </c>
      <c r="V30" s="98">
        <f>SUM(V31:V44)</f>
        <v>1419.1049999999998</v>
      </c>
      <c r="W30" s="138">
        <f>SUM(W31:W44)</f>
        <v>933.867</v>
      </c>
      <c r="X30" s="98">
        <f t="shared" si="22"/>
        <v>22993.296999999995</v>
      </c>
      <c r="Y30" s="97">
        <f t="shared" si="23"/>
        <v>0.10730401125162681</v>
      </c>
    </row>
    <row r="31" spans="1:25" ht="19.5" customHeight="1">
      <c r="A31" s="248" t="s">
        <v>157</v>
      </c>
      <c r="B31" s="249">
        <v>1469.3829999999998</v>
      </c>
      <c r="C31" s="250">
        <v>1256.9819999999997</v>
      </c>
      <c r="D31" s="251">
        <v>0</v>
      </c>
      <c r="E31" s="272">
        <v>0</v>
      </c>
      <c r="F31" s="251">
        <f t="shared" si="16"/>
        <v>2726.365</v>
      </c>
      <c r="G31" s="252">
        <f t="shared" si="17"/>
        <v>0.04845002878001354</v>
      </c>
      <c r="H31" s="249">
        <v>1216.9080000000001</v>
      </c>
      <c r="I31" s="250">
        <v>855.526</v>
      </c>
      <c r="J31" s="251">
        <v>0</v>
      </c>
      <c r="K31" s="250">
        <v>0</v>
      </c>
      <c r="L31" s="251">
        <f t="shared" si="18"/>
        <v>2072.434</v>
      </c>
      <c r="M31" s="281">
        <f t="shared" si="19"/>
        <v>0.315537672128521</v>
      </c>
      <c r="N31" s="282">
        <v>3909.428</v>
      </c>
      <c r="O31" s="250">
        <v>3215.5609999999997</v>
      </c>
      <c r="P31" s="251">
        <v>1.466</v>
      </c>
      <c r="Q31" s="250">
        <v>2.258</v>
      </c>
      <c r="R31" s="251">
        <f t="shared" si="20"/>
        <v>7128.713</v>
      </c>
      <c r="S31" s="283">
        <f t="shared" si="21"/>
        <v>0.04462541568129252</v>
      </c>
      <c r="T31" s="249">
        <v>3259.005999999999</v>
      </c>
      <c r="U31" s="250">
        <v>2840.0050000000006</v>
      </c>
      <c r="V31" s="251">
        <v>0</v>
      </c>
      <c r="W31" s="272">
        <v>0</v>
      </c>
      <c r="X31" s="251">
        <f t="shared" si="22"/>
        <v>6099.0109999999995</v>
      </c>
      <c r="Y31" s="254">
        <f t="shared" si="23"/>
        <v>0.16883097931779445</v>
      </c>
    </row>
    <row r="32" spans="1:25" ht="19.5" customHeight="1">
      <c r="A32" s="255" t="s">
        <v>171</v>
      </c>
      <c r="B32" s="256">
        <v>1065.824</v>
      </c>
      <c r="C32" s="257">
        <v>1502.291</v>
      </c>
      <c r="D32" s="258">
        <v>52.941</v>
      </c>
      <c r="E32" s="275">
        <v>0</v>
      </c>
      <c r="F32" s="258">
        <f t="shared" si="16"/>
        <v>2621.0559999999996</v>
      </c>
      <c r="G32" s="259">
        <f t="shared" si="17"/>
        <v>0.04657859040665031</v>
      </c>
      <c r="H32" s="256">
        <v>1015.4449999999999</v>
      </c>
      <c r="I32" s="257">
        <v>1758.2900000000002</v>
      </c>
      <c r="J32" s="258">
        <v>30.041</v>
      </c>
      <c r="K32" s="257">
        <v>90.326</v>
      </c>
      <c r="L32" s="258">
        <f t="shared" si="18"/>
        <v>2894.1020000000003</v>
      </c>
      <c r="M32" s="284">
        <f t="shared" si="19"/>
        <v>-0.09434567268188909</v>
      </c>
      <c r="N32" s="285">
        <v>2907.6299999999997</v>
      </c>
      <c r="O32" s="257">
        <v>3467.397</v>
      </c>
      <c r="P32" s="258">
        <v>52.941</v>
      </c>
      <c r="Q32" s="257"/>
      <c r="R32" s="258">
        <f t="shared" si="20"/>
        <v>6427.968</v>
      </c>
      <c r="S32" s="286">
        <f t="shared" si="21"/>
        <v>0.04023878419373125</v>
      </c>
      <c r="T32" s="256">
        <v>2861.445</v>
      </c>
      <c r="U32" s="257">
        <v>4378.847999999999</v>
      </c>
      <c r="V32" s="258">
        <v>30.041</v>
      </c>
      <c r="W32" s="257">
        <v>90.326</v>
      </c>
      <c r="X32" s="258">
        <f t="shared" si="22"/>
        <v>7360.66</v>
      </c>
      <c r="Y32" s="261">
        <f t="shared" si="23"/>
        <v>-0.1267130936627966</v>
      </c>
    </row>
    <row r="33" spans="1:25" ht="19.5" customHeight="1">
      <c r="A33" s="255" t="s">
        <v>182</v>
      </c>
      <c r="B33" s="256">
        <v>463.358</v>
      </c>
      <c r="C33" s="257">
        <v>449.03</v>
      </c>
      <c r="D33" s="258">
        <v>0</v>
      </c>
      <c r="E33" s="275">
        <v>0</v>
      </c>
      <c r="F33" s="258">
        <f t="shared" si="16"/>
        <v>912.3879999999999</v>
      </c>
      <c r="G33" s="259">
        <f t="shared" si="17"/>
        <v>0.0162139790008084</v>
      </c>
      <c r="H33" s="256">
        <v>363.499</v>
      </c>
      <c r="I33" s="257">
        <v>233.663</v>
      </c>
      <c r="J33" s="258"/>
      <c r="K33" s="257"/>
      <c r="L33" s="258">
        <f t="shared" si="18"/>
        <v>597.162</v>
      </c>
      <c r="M33" s="284">
        <f t="shared" si="19"/>
        <v>0.5278735083612149</v>
      </c>
      <c r="N33" s="285">
        <v>1180.262</v>
      </c>
      <c r="O33" s="257">
        <v>1564.2200000000005</v>
      </c>
      <c r="P33" s="258"/>
      <c r="Q33" s="257"/>
      <c r="R33" s="258">
        <f t="shared" si="20"/>
        <v>2744.4820000000004</v>
      </c>
      <c r="S33" s="286">
        <f t="shared" si="21"/>
        <v>0.017180331159330594</v>
      </c>
      <c r="T33" s="256">
        <v>813.944</v>
      </c>
      <c r="U33" s="257">
        <v>853.5440000000001</v>
      </c>
      <c r="V33" s="258"/>
      <c r="W33" s="257"/>
      <c r="X33" s="258">
        <f t="shared" si="22"/>
        <v>1667.488</v>
      </c>
      <c r="Y33" s="261">
        <f t="shared" si="23"/>
        <v>0.645878111266768</v>
      </c>
    </row>
    <row r="34" spans="1:25" ht="19.5" customHeight="1">
      <c r="A34" s="255" t="s">
        <v>185</v>
      </c>
      <c r="B34" s="256">
        <v>408.13599999999997</v>
      </c>
      <c r="C34" s="257">
        <v>360.632</v>
      </c>
      <c r="D34" s="258">
        <v>0</v>
      </c>
      <c r="E34" s="275">
        <v>0</v>
      </c>
      <c r="F34" s="258">
        <f aca="true" t="shared" si="24" ref="F34:F42">SUM(B34:E34)</f>
        <v>768.768</v>
      </c>
      <c r="G34" s="259">
        <f aca="true" t="shared" si="25" ref="G34:G42">F34/$F$9</f>
        <v>0.01366171870793289</v>
      </c>
      <c r="H34" s="256">
        <v>236.57299999999998</v>
      </c>
      <c r="I34" s="257">
        <v>283.39099999999996</v>
      </c>
      <c r="J34" s="258"/>
      <c r="K34" s="257"/>
      <c r="L34" s="258">
        <f aca="true" t="shared" si="26" ref="L34:L42">SUM(H34:K34)</f>
        <v>519.9639999999999</v>
      </c>
      <c r="M34" s="284">
        <f aca="true" t="shared" si="27" ref="M34:M42">IF(ISERROR(F34/L34-1),"         /0",(F34/L34-1))</f>
        <v>0.47850235785554407</v>
      </c>
      <c r="N34" s="285">
        <v>1038.76</v>
      </c>
      <c r="O34" s="257">
        <v>911.9329999999999</v>
      </c>
      <c r="P34" s="258"/>
      <c r="Q34" s="257"/>
      <c r="R34" s="258">
        <f aca="true" t="shared" si="28" ref="R34:R42">SUM(N34:Q34)</f>
        <v>1950.6929999999998</v>
      </c>
      <c r="S34" s="286">
        <f aca="true" t="shared" si="29" ref="S34:S42">R34/$R$9</f>
        <v>0.0122112485088946</v>
      </c>
      <c r="T34" s="256">
        <v>657.351</v>
      </c>
      <c r="U34" s="257">
        <v>732.1160000000001</v>
      </c>
      <c r="V34" s="258"/>
      <c r="W34" s="257"/>
      <c r="X34" s="258">
        <f aca="true" t="shared" si="30" ref="X34:X42">SUM(T34:W34)</f>
        <v>1389.467</v>
      </c>
      <c r="Y34" s="261">
        <f aca="true" t="shared" si="31" ref="Y34:Y42">IF(ISERROR(R34/X34-1),"         /0",IF(R34/X34&gt;5,"  *  ",(R34/X34-1)))</f>
        <v>0.403914594589148</v>
      </c>
    </row>
    <row r="35" spans="1:25" ht="19.5" customHeight="1">
      <c r="A35" s="255" t="s">
        <v>178</v>
      </c>
      <c r="B35" s="256">
        <v>105.427</v>
      </c>
      <c r="C35" s="257">
        <v>117.13300000000001</v>
      </c>
      <c r="D35" s="258">
        <v>196.363</v>
      </c>
      <c r="E35" s="275">
        <v>0</v>
      </c>
      <c r="F35" s="258">
        <f>SUM(B35:E35)</f>
        <v>418.923</v>
      </c>
      <c r="G35" s="259">
        <f>F35/$F$9</f>
        <v>0.0074446493432132575</v>
      </c>
      <c r="H35" s="256">
        <v>28.475</v>
      </c>
      <c r="I35" s="257">
        <v>9.975000000000001</v>
      </c>
      <c r="J35" s="258"/>
      <c r="K35" s="257"/>
      <c r="L35" s="258">
        <f>SUM(H35:K35)</f>
        <v>38.45</v>
      </c>
      <c r="M35" s="284">
        <f>IF(ISERROR(F35/L35-1),"         /0",(F35/L35-1))</f>
        <v>9.895266579973992</v>
      </c>
      <c r="N35" s="285">
        <v>314.23400000000004</v>
      </c>
      <c r="O35" s="257">
        <v>187.268</v>
      </c>
      <c r="P35" s="258">
        <v>724.152</v>
      </c>
      <c r="Q35" s="257">
        <v>70.59400000000001</v>
      </c>
      <c r="R35" s="258">
        <f>SUM(N35:Q35)</f>
        <v>1296.248</v>
      </c>
      <c r="S35" s="286">
        <f>R35/$R$9</f>
        <v>0.008114452892975783</v>
      </c>
      <c r="T35" s="256">
        <v>84.958</v>
      </c>
      <c r="U35" s="257">
        <v>44.208</v>
      </c>
      <c r="V35" s="258"/>
      <c r="W35" s="257"/>
      <c r="X35" s="258">
        <f>SUM(T35:W35)</f>
        <v>129.166</v>
      </c>
      <c r="Y35" s="261" t="str">
        <f>IF(ISERROR(R35/X35-1),"         /0",IF(R35/X35&gt;5,"  *  ",(R35/X35-1)))</f>
        <v>  *  </v>
      </c>
    </row>
    <row r="36" spans="1:25" ht="19.5" customHeight="1">
      <c r="A36" s="255" t="s">
        <v>169</v>
      </c>
      <c r="B36" s="256">
        <v>226.97</v>
      </c>
      <c r="C36" s="257">
        <v>74.098</v>
      </c>
      <c r="D36" s="258">
        <v>61.857</v>
      </c>
      <c r="E36" s="275">
        <v>0</v>
      </c>
      <c r="F36" s="258">
        <f>SUM(B36:E36)</f>
        <v>362.92499999999995</v>
      </c>
      <c r="G36" s="259">
        <f>F36/$F$9</f>
        <v>0.006449513067761071</v>
      </c>
      <c r="H36" s="256">
        <v>113.794</v>
      </c>
      <c r="I36" s="257">
        <v>60.14</v>
      </c>
      <c r="J36" s="258">
        <v>23.829</v>
      </c>
      <c r="K36" s="257">
        <v>13.085</v>
      </c>
      <c r="L36" s="258">
        <f>SUM(H36:K36)</f>
        <v>210.848</v>
      </c>
      <c r="M36" s="284">
        <f>IF(ISERROR(F36/L36-1),"         /0",(F36/L36-1))</f>
        <v>0.7212636591288508</v>
      </c>
      <c r="N36" s="285">
        <v>453.506</v>
      </c>
      <c r="O36" s="257">
        <v>236.92499999999998</v>
      </c>
      <c r="P36" s="258">
        <v>263.60900000000004</v>
      </c>
      <c r="Q36" s="257"/>
      <c r="R36" s="258">
        <f>SUM(N36:Q36)</f>
        <v>954.04</v>
      </c>
      <c r="S36" s="286">
        <f>R36/$R$9</f>
        <v>0.005972246543882509</v>
      </c>
      <c r="T36" s="256">
        <v>463.759</v>
      </c>
      <c r="U36" s="257">
        <v>315.83799999999997</v>
      </c>
      <c r="V36" s="258">
        <v>71.743</v>
      </c>
      <c r="W36" s="257">
        <v>49.951</v>
      </c>
      <c r="X36" s="258">
        <f>SUM(T36:W36)</f>
        <v>901.2909999999999</v>
      </c>
      <c r="Y36" s="261">
        <f>IF(ISERROR(R36/X36-1),"         /0",IF(R36/X36&gt;5,"  *  ",(R36/X36-1)))</f>
        <v>0.05852604763611313</v>
      </c>
    </row>
    <row r="37" spans="1:25" ht="19.5" customHeight="1">
      <c r="A37" s="255" t="s">
        <v>176</v>
      </c>
      <c r="B37" s="256">
        <v>71.172</v>
      </c>
      <c r="C37" s="257">
        <v>254.21200000000002</v>
      </c>
      <c r="D37" s="258">
        <v>0</v>
      </c>
      <c r="E37" s="275">
        <v>0</v>
      </c>
      <c r="F37" s="258">
        <f t="shared" si="24"/>
        <v>325.384</v>
      </c>
      <c r="G37" s="259">
        <f t="shared" si="25"/>
        <v>0.005782374760736705</v>
      </c>
      <c r="H37" s="256">
        <v>92.007</v>
      </c>
      <c r="I37" s="257">
        <v>185.56</v>
      </c>
      <c r="J37" s="258"/>
      <c r="K37" s="257"/>
      <c r="L37" s="258">
        <f t="shared" si="26"/>
        <v>277.567</v>
      </c>
      <c r="M37" s="284">
        <f t="shared" si="27"/>
        <v>0.17227191993284507</v>
      </c>
      <c r="N37" s="285">
        <v>193.297</v>
      </c>
      <c r="O37" s="257">
        <v>650.141</v>
      </c>
      <c r="P37" s="258">
        <v>0</v>
      </c>
      <c r="Q37" s="257">
        <v>0.3</v>
      </c>
      <c r="R37" s="258">
        <f t="shared" si="28"/>
        <v>843.7379999999999</v>
      </c>
      <c r="S37" s="286">
        <f t="shared" si="29"/>
        <v>0.005281761094338121</v>
      </c>
      <c r="T37" s="256">
        <v>288.406</v>
      </c>
      <c r="U37" s="257">
        <v>593.687</v>
      </c>
      <c r="V37" s="258">
        <v>0</v>
      </c>
      <c r="W37" s="257">
        <v>0</v>
      </c>
      <c r="X37" s="258">
        <f t="shared" si="30"/>
        <v>882.0930000000001</v>
      </c>
      <c r="Y37" s="261">
        <f t="shared" si="31"/>
        <v>-0.0434818097411499</v>
      </c>
    </row>
    <row r="38" spans="1:25" ht="19.5" customHeight="1">
      <c r="A38" s="255" t="s">
        <v>217</v>
      </c>
      <c r="B38" s="256">
        <v>0</v>
      </c>
      <c r="C38" s="257">
        <v>0</v>
      </c>
      <c r="D38" s="258">
        <v>250.658</v>
      </c>
      <c r="E38" s="275">
        <v>0</v>
      </c>
      <c r="F38" s="258">
        <f t="shared" si="24"/>
        <v>250.658</v>
      </c>
      <c r="G38" s="259">
        <f t="shared" si="25"/>
        <v>0.004454424596097967</v>
      </c>
      <c r="H38" s="256"/>
      <c r="I38" s="257"/>
      <c r="J38" s="258">
        <v>225.243</v>
      </c>
      <c r="K38" s="257"/>
      <c r="L38" s="258">
        <f t="shared" si="26"/>
        <v>225.243</v>
      </c>
      <c r="M38" s="284">
        <f t="shared" si="27"/>
        <v>0.11283369516477748</v>
      </c>
      <c r="N38" s="285"/>
      <c r="O38" s="257"/>
      <c r="P38" s="258">
        <v>516.495</v>
      </c>
      <c r="Q38" s="257"/>
      <c r="R38" s="258">
        <f t="shared" si="28"/>
        <v>516.495</v>
      </c>
      <c r="S38" s="286">
        <f t="shared" si="29"/>
        <v>0.0032332349573210733</v>
      </c>
      <c r="T38" s="256"/>
      <c r="U38" s="257"/>
      <c r="V38" s="258">
        <v>747.7919999999999</v>
      </c>
      <c r="W38" s="257"/>
      <c r="X38" s="258">
        <f t="shared" si="30"/>
        <v>747.7919999999999</v>
      </c>
      <c r="Y38" s="261">
        <f t="shared" si="31"/>
        <v>-0.3093065986263559</v>
      </c>
    </row>
    <row r="39" spans="1:25" ht="19.5" customHeight="1">
      <c r="A39" s="255" t="s">
        <v>170</v>
      </c>
      <c r="B39" s="256">
        <v>142.653</v>
      </c>
      <c r="C39" s="257">
        <v>96.584</v>
      </c>
      <c r="D39" s="258">
        <v>0</v>
      </c>
      <c r="E39" s="275">
        <v>0</v>
      </c>
      <c r="F39" s="258">
        <f t="shared" si="24"/>
        <v>239.237</v>
      </c>
      <c r="G39" s="259">
        <f t="shared" si="25"/>
        <v>0.004251462858144122</v>
      </c>
      <c r="H39" s="256">
        <v>64.485</v>
      </c>
      <c r="I39" s="257">
        <v>64.216</v>
      </c>
      <c r="J39" s="258"/>
      <c r="K39" s="257"/>
      <c r="L39" s="258">
        <f t="shared" si="26"/>
        <v>128.701</v>
      </c>
      <c r="M39" s="284">
        <f t="shared" si="27"/>
        <v>0.8588589055252096</v>
      </c>
      <c r="N39" s="285">
        <v>440.619</v>
      </c>
      <c r="O39" s="257">
        <v>305.93600000000004</v>
      </c>
      <c r="P39" s="258"/>
      <c r="Q39" s="257"/>
      <c r="R39" s="258">
        <f t="shared" si="28"/>
        <v>746.5550000000001</v>
      </c>
      <c r="S39" s="286">
        <f t="shared" si="29"/>
        <v>0.004673399981728447</v>
      </c>
      <c r="T39" s="256">
        <v>185.44199999999998</v>
      </c>
      <c r="U39" s="257">
        <v>161.75099999999998</v>
      </c>
      <c r="V39" s="258"/>
      <c r="W39" s="257"/>
      <c r="X39" s="258">
        <f t="shared" si="30"/>
        <v>347.193</v>
      </c>
      <c r="Y39" s="261">
        <f t="shared" si="31"/>
        <v>1.1502593658282283</v>
      </c>
    </row>
    <row r="40" spans="1:25" ht="19.5" customHeight="1">
      <c r="A40" s="255" t="s">
        <v>205</v>
      </c>
      <c r="B40" s="256">
        <v>0</v>
      </c>
      <c r="C40" s="257">
        <v>227.63400000000001</v>
      </c>
      <c r="D40" s="258">
        <v>0</v>
      </c>
      <c r="E40" s="275">
        <v>0</v>
      </c>
      <c r="F40" s="258">
        <f t="shared" si="24"/>
        <v>227.63400000000001</v>
      </c>
      <c r="G40" s="259">
        <f t="shared" si="25"/>
        <v>0.004045266811784043</v>
      </c>
      <c r="H40" s="256"/>
      <c r="I40" s="257">
        <v>208.905</v>
      </c>
      <c r="J40" s="258"/>
      <c r="K40" s="257"/>
      <c r="L40" s="258">
        <f t="shared" si="26"/>
        <v>208.905</v>
      </c>
      <c r="M40" s="284">
        <f t="shared" si="27"/>
        <v>0.08965319164213414</v>
      </c>
      <c r="N40" s="285"/>
      <c r="O40" s="257">
        <v>527.454</v>
      </c>
      <c r="P40" s="258"/>
      <c r="Q40" s="257"/>
      <c r="R40" s="258">
        <f t="shared" si="28"/>
        <v>527.454</v>
      </c>
      <c r="S40" s="286">
        <f t="shared" si="29"/>
        <v>0.0033018377935484936</v>
      </c>
      <c r="T40" s="256"/>
      <c r="U40" s="257">
        <v>593.9689999999999</v>
      </c>
      <c r="V40" s="258"/>
      <c r="W40" s="257"/>
      <c r="X40" s="258">
        <f t="shared" si="30"/>
        <v>593.9689999999999</v>
      </c>
      <c r="Y40" s="261">
        <f t="shared" si="31"/>
        <v>-0.11198395875879041</v>
      </c>
    </row>
    <row r="41" spans="1:25" ht="19.5" customHeight="1">
      <c r="A41" s="255" t="s">
        <v>218</v>
      </c>
      <c r="B41" s="256">
        <v>0</v>
      </c>
      <c r="C41" s="257">
        <v>0</v>
      </c>
      <c r="D41" s="258">
        <v>0</v>
      </c>
      <c r="E41" s="275">
        <v>206.71900000000002</v>
      </c>
      <c r="F41" s="258">
        <f t="shared" si="24"/>
        <v>206.71900000000002</v>
      </c>
      <c r="G41" s="259">
        <f t="shared" si="25"/>
        <v>0.0036735879089467554</v>
      </c>
      <c r="H41" s="256"/>
      <c r="I41" s="257"/>
      <c r="J41" s="258"/>
      <c r="K41" s="257">
        <v>46.244</v>
      </c>
      <c r="L41" s="258">
        <f t="shared" si="26"/>
        <v>46.244</v>
      </c>
      <c r="M41" s="284">
        <f t="shared" si="27"/>
        <v>3.4701799152322472</v>
      </c>
      <c r="N41" s="285"/>
      <c r="O41" s="257"/>
      <c r="P41" s="258"/>
      <c r="Q41" s="257">
        <v>211.662</v>
      </c>
      <c r="R41" s="258">
        <f t="shared" si="28"/>
        <v>211.662</v>
      </c>
      <c r="S41" s="286">
        <f t="shared" si="29"/>
        <v>0.0013249943901421952</v>
      </c>
      <c r="T41" s="256"/>
      <c r="U41" s="257"/>
      <c r="V41" s="258"/>
      <c r="W41" s="257">
        <v>125.06</v>
      </c>
      <c r="X41" s="258">
        <f t="shared" si="30"/>
        <v>125.06</v>
      </c>
      <c r="Y41" s="261">
        <f t="shared" si="31"/>
        <v>0.6924836078682233</v>
      </c>
    </row>
    <row r="42" spans="1:25" ht="19.5" customHeight="1">
      <c r="A42" s="255" t="s">
        <v>202</v>
      </c>
      <c r="B42" s="256">
        <v>0</v>
      </c>
      <c r="C42" s="257">
        <v>0</v>
      </c>
      <c r="D42" s="258">
        <v>0</v>
      </c>
      <c r="E42" s="275">
        <v>185.154</v>
      </c>
      <c r="F42" s="258">
        <f t="shared" si="24"/>
        <v>185.154</v>
      </c>
      <c r="G42" s="259">
        <f t="shared" si="25"/>
        <v>0.0032903579046586304</v>
      </c>
      <c r="H42" s="256">
        <v>0</v>
      </c>
      <c r="I42" s="257">
        <v>0</v>
      </c>
      <c r="J42" s="258">
        <v>239.093</v>
      </c>
      <c r="K42" s="257">
        <v>15.958</v>
      </c>
      <c r="L42" s="258">
        <f t="shared" si="26"/>
        <v>255.051</v>
      </c>
      <c r="M42" s="284">
        <f t="shared" si="27"/>
        <v>-0.27405107213851343</v>
      </c>
      <c r="N42" s="285">
        <v>0</v>
      </c>
      <c r="O42" s="257">
        <v>0</v>
      </c>
      <c r="P42" s="258">
        <v>53.95</v>
      </c>
      <c r="Q42" s="257">
        <v>548.082</v>
      </c>
      <c r="R42" s="258">
        <f t="shared" si="28"/>
        <v>602.032</v>
      </c>
      <c r="S42" s="286">
        <f t="shared" si="29"/>
        <v>0.0037686926452839245</v>
      </c>
      <c r="T42" s="256">
        <v>0</v>
      </c>
      <c r="U42" s="257">
        <v>0</v>
      </c>
      <c r="V42" s="258">
        <v>451.70099999999996</v>
      </c>
      <c r="W42" s="257">
        <v>117.43499999999999</v>
      </c>
      <c r="X42" s="258">
        <f t="shared" si="30"/>
        <v>569.136</v>
      </c>
      <c r="Y42" s="261">
        <f t="shared" si="31"/>
        <v>0.05779989317140388</v>
      </c>
    </row>
    <row r="43" spans="1:25" ht="19.5" customHeight="1">
      <c r="A43" s="255" t="s">
        <v>197</v>
      </c>
      <c r="B43" s="256">
        <v>63.203</v>
      </c>
      <c r="C43" s="257">
        <v>81.483</v>
      </c>
      <c r="D43" s="258">
        <v>0</v>
      </c>
      <c r="E43" s="275">
        <v>0</v>
      </c>
      <c r="F43" s="258">
        <f aca="true" t="shared" si="32" ref="F43:F59">SUM(B43:E43)</f>
        <v>144.686</v>
      </c>
      <c r="G43" s="259">
        <f aca="true" t="shared" si="33" ref="G43:G59">F43/$F$9</f>
        <v>0.002571204099254883</v>
      </c>
      <c r="H43" s="256">
        <v>64.94</v>
      </c>
      <c r="I43" s="257">
        <v>41.893</v>
      </c>
      <c r="J43" s="258"/>
      <c r="K43" s="257"/>
      <c r="L43" s="258">
        <f aca="true" t="shared" si="34" ref="L43:L59">SUM(H43:K43)</f>
        <v>106.833</v>
      </c>
      <c r="M43" s="284">
        <f aca="true" t="shared" si="35" ref="M43:M55">IF(ISERROR(F43/L43-1),"         /0",(F43/L43-1))</f>
        <v>0.3543193582507278</v>
      </c>
      <c r="N43" s="285">
        <v>162.614</v>
      </c>
      <c r="O43" s="257">
        <v>143.273</v>
      </c>
      <c r="P43" s="258"/>
      <c r="Q43" s="257"/>
      <c r="R43" s="258">
        <f aca="true" t="shared" si="36" ref="R43:R59">SUM(N43:Q43)</f>
        <v>305.887</v>
      </c>
      <c r="S43" s="286">
        <f aca="true" t="shared" si="37" ref="S43:S59">R43/$R$9</f>
        <v>0.001914838558727715</v>
      </c>
      <c r="T43" s="256">
        <v>109.727</v>
      </c>
      <c r="U43" s="257">
        <v>125.91900000000001</v>
      </c>
      <c r="V43" s="258"/>
      <c r="W43" s="257"/>
      <c r="X43" s="258">
        <f aca="true" t="shared" si="38" ref="X43:X59">SUM(T43:W43)</f>
        <v>235.64600000000002</v>
      </c>
      <c r="Y43" s="261">
        <f aca="true" t="shared" si="39" ref="Y43:Y59">IF(ISERROR(R43/X43-1),"         /0",IF(R43/X43&gt;5,"  *  ",(R43/X43-1)))</f>
        <v>0.2980784736426674</v>
      </c>
    </row>
    <row r="44" spans="1:25" ht="19.5" customHeight="1" thickBot="1">
      <c r="A44" s="262" t="s">
        <v>167</v>
      </c>
      <c r="B44" s="263">
        <v>111.89900000000002</v>
      </c>
      <c r="C44" s="264">
        <v>167.049</v>
      </c>
      <c r="D44" s="265">
        <v>116.5</v>
      </c>
      <c r="E44" s="278">
        <v>35.791</v>
      </c>
      <c r="F44" s="265">
        <f t="shared" si="32"/>
        <v>431.23900000000003</v>
      </c>
      <c r="G44" s="266">
        <f t="shared" si="33"/>
        <v>0.007663516059318639</v>
      </c>
      <c r="H44" s="263">
        <v>227.911</v>
      </c>
      <c r="I44" s="264">
        <v>206.417</v>
      </c>
      <c r="J44" s="265">
        <v>40.285000000000004</v>
      </c>
      <c r="K44" s="264">
        <v>115.09800000000001</v>
      </c>
      <c r="L44" s="265">
        <f t="shared" si="34"/>
        <v>589.711</v>
      </c>
      <c r="M44" s="287">
        <f t="shared" si="35"/>
        <v>-0.26872824146064767</v>
      </c>
      <c r="N44" s="288">
        <v>322.8259999999999</v>
      </c>
      <c r="O44" s="264">
        <v>561.9110000000001</v>
      </c>
      <c r="P44" s="265">
        <v>195.608</v>
      </c>
      <c r="Q44" s="264">
        <v>124.258</v>
      </c>
      <c r="R44" s="265">
        <f t="shared" si="36"/>
        <v>1204.603</v>
      </c>
      <c r="S44" s="289">
        <f t="shared" si="37"/>
        <v>0.007540759405790641</v>
      </c>
      <c r="T44" s="263">
        <v>683.285</v>
      </c>
      <c r="U44" s="264">
        <v>593.117</v>
      </c>
      <c r="V44" s="265">
        <v>117.828</v>
      </c>
      <c r="W44" s="264">
        <v>551.095</v>
      </c>
      <c r="X44" s="265">
        <f t="shared" si="38"/>
        <v>1945.325</v>
      </c>
      <c r="Y44" s="268">
        <f t="shared" si="39"/>
        <v>-0.38077030830323977</v>
      </c>
    </row>
    <row r="45" spans="1:25" s="96" customFormat="1" ht="19.5" customHeight="1">
      <c r="A45" s="103" t="s">
        <v>51</v>
      </c>
      <c r="B45" s="100">
        <f>SUM(B46:B55)</f>
        <v>2952.042999999999</v>
      </c>
      <c r="C45" s="99">
        <f>SUM(C46:C55)</f>
        <v>2963.0739999999996</v>
      </c>
      <c r="D45" s="98">
        <f>SUM(D46:D55)</f>
        <v>697.229</v>
      </c>
      <c r="E45" s="99">
        <f>SUM(E46:E55)</f>
        <v>662.018</v>
      </c>
      <c r="F45" s="98">
        <f t="shared" si="32"/>
        <v>7274.363999999999</v>
      </c>
      <c r="G45" s="101">
        <f t="shared" si="33"/>
        <v>0.12927217931432305</v>
      </c>
      <c r="H45" s="100">
        <f>SUM(H46:H55)</f>
        <v>2469.910999999999</v>
      </c>
      <c r="I45" s="99">
        <f>SUM(I46:I55)</f>
        <v>2908.9570000000003</v>
      </c>
      <c r="J45" s="98">
        <f>SUM(J46:J55)</f>
        <v>629.729</v>
      </c>
      <c r="K45" s="99">
        <f>SUM(K46:K55)</f>
        <v>517.351</v>
      </c>
      <c r="L45" s="98">
        <f t="shared" si="34"/>
        <v>6525.947999999999</v>
      </c>
      <c r="M45" s="198">
        <f t="shared" si="35"/>
        <v>0.11468310810935045</v>
      </c>
      <c r="N45" s="201">
        <f>SUM(N46:N55)</f>
        <v>8685.709</v>
      </c>
      <c r="O45" s="99">
        <f>SUM(O46:O55)</f>
        <v>7989.3589999999995</v>
      </c>
      <c r="P45" s="98">
        <f>SUM(P46:P55)</f>
        <v>1640.7350000000001</v>
      </c>
      <c r="Q45" s="99">
        <f>SUM(Q46:Q55)</f>
        <v>1506.763</v>
      </c>
      <c r="R45" s="98">
        <f t="shared" si="36"/>
        <v>19822.566</v>
      </c>
      <c r="S45" s="213">
        <f t="shared" si="37"/>
        <v>0.12408835193952343</v>
      </c>
      <c r="T45" s="100">
        <f>SUM(T46:T55)</f>
        <v>7249.431999999999</v>
      </c>
      <c r="U45" s="99">
        <f>SUM(U46:U55)</f>
        <v>7630.937999999999</v>
      </c>
      <c r="V45" s="98">
        <f>SUM(V46:V55)</f>
        <v>1779.1160000000002</v>
      </c>
      <c r="W45" s="99">
        <f>SUM(W46:W55)</f>
        <v>1169.114</v>
      </c>
      <c r="X45" s="98">
        <f t="shared" si="38"/>
        <v>17828.600000000002</v>
      </c>
      <c r="Y45" s="97">
        <f t="shared" si="39"/>
        <v>0.11184086243451508</v>
      </c>
    </row>
    <row r="46" spans="1:25" ht="19.5" customHeight="1">
      <c r="A46" s="248" t="s">
        <v>157</v>
      </c>
      <c r="B46" s="249">
        <v>763.5630000000001</v>
      </c>
      <c r="C46" s="250">
        <v>1304.821</v>
      </c>
      <c r="D46" s="251">
        <v>0</v>
      </c>
      <c r="E46" s="250">
        <v>0</v>
      </c>
      <c r="F46" s="251">
        <f t="shared" si="32"/>
        <v>2068.384</v>
      </c>
      <c r="G46" s="252">
        <f t="shared" si="33"/>
        <v>0.03675709757428647</v>
      </c>
      <c r="H46" s="249">
        <v>440.341</v>
      </c>
      <c r="I46" s="250">
        <v>1224.4660000000001</v>
      </c>
      <c r="J46" s="251">
        <v>0</v>
      </c>
      <c r="K46" s="250">
        <v>0</v>
      </c>
      <c r="L46" s="251">
        <f t="shared" si="34"/>
        <v>1664.8070000000002</v>
      </c>
      <c r="M46" s="281">
        <f t="shared" si="35"/>
        <v>0.2424166885410739</v>
      </c>
      <c r="N46" s="282">
        <v>2004.8300000000002</v>
      </c>
      <c r="O46" s="250">
        <v>3495.4949999999994</v>
      </c>
      <c r="P46" s="251">
        <v>0</v>
      </c>
      <c r="Q46" s="250">
        <v>0</v>
      </c>
      <c r="R46" s="251">
        <f t="shared" si="36"/>
        <v>5500.325</v>
      </c>
      <c r="S46" s="283">
        <f t="shared" si="37"/>
        <v>0.03443178165640913</v>
      </c>
      <c r="T46" s="249">
        <v>1459.2669999999996</v>
      </c>
      <c r="U46" s="250">
        <v>3219.689</v>
      </c>
      <c r="V46" s="251">
        <v>0</v>
      </c>
      <c r="W46" s="250">
        <v>0</v>
      </c>
      <c r="X46" s="251">
        <f t="shared" si="38"/>
        <v>4678.955999999999</v>
      </c>
      <c r="Y46" s="254">
        <f t="shared" si="39"/>
        <v>0.17554535669922955</v>
      </c>
    </row>
    <row r="47" spans="1:25" ht="19.5" customHeight="1">
      <c r="A47" s="255" t="s">
        <v>211</v>
      </c>
      <c r="B47" s="256">
        <v>0</v>
      </c>
      <c r="C47" s="257">
        <v>0</v>
      </c>
      <c r="D47" s="258">
        <v>697.229</v>
      </c>
      <c r="E47" s="257">
        <v>662.018</v>
      </c>
      <c r="F47" s="258">
        <f t="shared" si="32"/>
        <v>1359.247</v>
      </c>
      <c r="G47" s="259">
        <f t="shared" si="33"/>
        <v>0.024155076913453286</v>
      </c>
      <c r="H47" s="256"/>
      <c r="I47" s="257"/>
      <c r="J47" s="258">
        <v>629.729</v>
      </c>
      <c r="K47" s="257">
        <v>517.351</v>
      </c>
      <c r="L47" s="258">
        <f t="shared" si="34"/>
        <v>1147.08</v>
      </c>
      <c r="M47" s="284">
        <f t="shared" si="35"/>
        <v>0.1849626878683266</v>
      </c>
      <c r="N47" s="285"/>
      <c r="O47" s="257"/>
      <c r="P47" s="258">
        <v>1640.7350000000001</v>
      </c>
      <c r="Q47" s="257">
        <v>1506.663</v>
      </c>
      <c r="R47" s="258">
        <f t="shared" si="36"/>
        <v>3147.398</v>
      </c>
      <c r="S47" s="286">
        <f t="shared" si="37"/>
        <v>0.019702566797747186</v>
      </c>
      <c r="T47" s="256"/>
      <c r="U47" s="257"/>
      <c r="V47" s="258">
        <v>1654.4730000000002</v>
      </c>
      <c r="W47" s="257">
        <v>1129.04</v>
      </c>
      <c r="X47" s="258">
        <f t="shared" si="38"/>
        <v>2783.513</v>
      </c>
      <c r="Y47" s="261">
        <f t="shared" si="39"/>
        <v>0.13072868709433005</v>
      </c>
    </row>
    <row r="48" spans="1:25" ht="19.5" customHeight="1">
      <c r="A48" s="255" t="s">
        <v>212</v>
      </c>
      <c r="B48" s="256">
        <v>749.498</v>
      </c>
      <c r="C48" s="257">
        <v>352.021</v>
      </c>
      <c r="D48" s="258">
        <v>0</v>
      </c>
      <c r="E48" s="257">
        <v>0</v>
      </c>
      <c r="F48" s="258">
        <f t="shared" si="32"/>
        <v>1101.519</v>
      </c>
      <c r="G48" s="259">
        <f t="shared" si="33"/>
        <v>0.01957501187542084</v>
      </c>
      <c r="H48" s="256">
        <v>784.04</v>
      </c>
      <c r="I48" s="257">
        <v>355.595</v>
      </c>
      <c r="J48" s="258"/>
      <c r="K48" s="257"/>
      <c r="L48" s="258">
        <f t="shared" si="34"/>
        <v>1139.635</v>
      </c>
      <c r="M48" s="284">
        <f t="shared" si="35"/>
        <v>-0.033445796241779124</v>
      </c>
      <c r="N48" s="285">
        <v>2395.831</v>
      </c>
      <c r="O48" s="257">
        <v>975.8989999999999</v>
      </c>
      <c r="P48" s="258"/>
      <c r="Q48" s="257"/>
      <c r="R48" s="258">
        <f t="shared" si="36"/>
        <v>3371.73</v>
      </c>
      <c r="S48" s="286">
        <f t="shared" si="37"/>
        <v>0.021106874805464103</v>
      </c>
      <c r="T48" s="256">
        <v>2236.504</v>
      </c>
      <c r="U48" s="257">
        <v>875.791</v>
      </c>
      <c r="V48" s="258">
        <v>124.643</v>
      </c>
      <c r="W48" s="257">
        <v>40.074</v>
      </c>
      <c r="X48" s="258">
        <f t="shared" si="38"/>
        <v>3277.012</v>
      </c>
      <c r="Y48" s="261">
        <f t="shared" si="39"/>
        <v>0.02890376965357455</v>
      </c>
    </row>
    <row r="49" spans="1:25" ht="19.5" customHeight="1">
      <c r="A49" s="255" t="s">
        <v>213</v>
      </c>
      <c r="B49" s="256">
        <v>766.055</v>
      </c>
      <c r="C49" s="257">
        <v>75.636</v>
      </c>
      <c r="D49" s="258">
        <v>0</v>
      </c>
      <c r="E49" s="257">
        <v>0</v>
      </c>
      <c r="F49" s="258">
        <f t="shared" si="32"/>
        <v>841.6909999999999</v>
      </c>
      <c r="G49" s="259">
        <f t="shared" si="33"/>
        <v>0.014957627894239536</v>
      </c>
      <c r="H49" s="256">
        <v>756.972</v>
      </c>
      <c r="I49" s="257">
        <v>78.787</v>
      </c>
      <c r="J49" s="258"/>
      <c r="K49" s="257"/>
      <c r="L49" s="258">
        <f t="shared" si="34"/>
        <v>835.759</v>
      </c>
      <c r="M49" s="284">
        <f t="shared" si="35"/>
        <v>0.00709773989870266</v>
      </c>
      <c r="N49" s="285">
        <v>2566.7309999999998</v>
      </c>
      <c r="O49" s="257">
        <v>153.39499999999998</v>
      </c>
      <c r="P49" s="258"/>
      <c r="Q49" s="257"/>
      <c r="R49" s="258">
        <f t="shared" si="36"/>
        <v>2720.1259999999997</v>
      </c>
      <c r="S49" s="286">
        <f t="shared" si="37"/>
        <v>0.017027863718947794</v>
      </c>
      <c r="T49" s="256">
        <v>2170.089</v>
      </c>
      <c r="U49" s="257">
        <v>257.822</v>
      </c>
      <c r="V49" s="258"/>
      <c r="W49" s="257"/>
      <c r="X49" s="258">
        <f t="shared" si="38"/>
        <v>2427.911</v>
      </c>
      <c r="Y49" s="261">
        <f t="shared" si="39"/>
        <v>0.12035655343214802</v>
      </c>
    </row>
    <row r="50" spans="1:25" ht="19.5" customHeight="1">
      <c r="A50" s="255" t="s">
        <v>184</v>
      </c>
      <c r="B50" s="256">
        <v>245.56399999999996</v>
      </c>
      <c r="C50" s="257">
        <v>406.35999999999996</v>
      </c>
      <c r="D50" s="258">
        <v>0</v>
      </c>
      <c r="E50" s="257">
        <v>0</v>
      </c>
      <c r="F50" s="258">
        <f t="shared" si="32"/>
        <v>651.924</v>
      </c>
      <c r="G50" s="259">
        <f t="shared" si="33"/>
        <v>0.011585292711130589</v>
      </c>
      <c r="H50" s="256">
        <v>194.822</v>
      </c>
      <c r="I50" s="257">
        <v>390.147</v>
      </c>
      <c r="J50" s="258"/>
      <c r="K50" s="257"/>
      <c r="L50" s="258">
        <f t="shared" si="34"/>
        <v>584.969</v>
      </c>
      <c r="M50" s="284">
        <f t="shared" si="35"/>
        <v>0.11445905680471946</v>
      </c>
      <c r="N50" s="285">
        <v>613.8549999999999</v>
      </c>
      <c r="O50" s="257">
        <v>1088.7</v>
      </c>
      <c r="P50" s="258"/>
      <c r="Q50" s="257"/>
      <c r="R50" s="258">
        <f t="shared" si="36"/>
        <v>1702.5549999999998</v>
      </c>
      <c r="S50" s="286">
        <f t="shared" si="37"/>
        <v>0.010657916035512017</v>
      </c>
      <c r="T50" s="256">
        <v>608.1819999999999</v>
      </c>
      <c r="U50" s="257">
        <v>994.9239999999999</v>
      </c>
      <c r="V50" s="258"/>
      <c r="W50" s="257"/>
      <c r="X50" s="258">
        <f t="shared" si="38"/>
        <v>1603.1059999999998</v>
      </c>
      <c r="Y50" s="261">
        <f t="shared" si="39"/>
        <v>0.062035199169611976</v>
      </c>
    </row>
    <row r="51" spans="1:25" ht="19.5" customHeight="1">
      <c r="A51" s="255" t="s">
        <v>195</v>
      </c>
      <c r="B51" s="256">
        <v>122.988</v>
      </c>
      <c r="C51" s="257">
        <v>235.30700000000002</v>
      </c>
      <c r="D51" s="258">
        <v>0</v>
      </c>
      <c r="E51" s="257">
        <v>0</v>
      </c>
      <c r="F51" s="258">
        <f t="shared" si="32"/>
        <v>358.295</v>
      </c>
      <c r="G51" s="259">
        <f t="shared" si="33"/>
        <v>0.006367233683580501</v>
      </c>
      <c r="H51" s="256">
        <v>45.394</v>
      </c>
      <c r="I51" s="257">
        <v>330.26099999999997</v>
      </c>
      <c r="J51" s="258"/>
      <c r="K51" s="257"/>
      <c r="L51" s="258">
        <f t="shared" si="34"/>
        <v>375.655</v>
      </c>
      <c r="M51" s="284">
        <f t="shared" si="35"/>
        <v>-0.04621261529861165</v>
      </c>
      <c r="N51" s="285">
        <v>293.031</v>
      </c>
      <c r="O51" s="257">
        <v>628.55</v>
      </c>
      <c r="P51" s="258"/>
      <c r="Q51" s="257"/>
      <c r="R51" s="258">
        <f t="shared" si="36"/>
        <v>921.5809999999999</v>
      </c>
      <c r="S51" s="286">
        <f t="shared" si="37"/>
        <v>0.0057690546959852694</v>
      </c>
      <c r="T51" s="256">
        <v>147.309</v>
      </c>
      <c r="U51" s="257">
        <v>846.4200000000001</v>
      </c>
      <c r="V51" s="258"/>
      <c r="W51" s="257"/>
      <c r="X51" s="258">
        <f t="shared" si="38"/>
        <v>993.729</v>
      </c>
      <c r="Y51" s="261">
        <f t="shared" si="39"/>
        <v>-0.07260329526460452</v>
      </c>
    </row>
    <row r="52" spans="1:25" ht="19.5" customHeight="1">
      <c r="A52" s="255" t="s">
        <v>198</v>
      </c>
      <c r="B52" s="256">
        <v>145.816</v>
      </c>
      <c r="C52" s="257">
        <v>170.37699999999998</v>
      </c>
      <c r="D52" s="258">
        <v>0</v>
      </c>
      <c r="E52" s="257">
        <v>0</v>
      </c>
      <c r="F52" s="258">
        <f t="shared" si="32"/>
        <v>316.193</v>
      </c>
      <c r="G52" s="259">
        <f t="shared" si="33"/>
        <v>0.005619042186221882</v>
      </c>
      <c r="H52" s="256">
        <v>117.068</v>
      </c>
      <c r="I52" s="257">
        <v>120.41499999999999</v>
      </c>
      <c r="J52" s="258"/>
      <c r="K52" s="257"/>
      <c r="L52" s="258">
        <f t="shared" si="34"/>
        <v>237.483</v>
      </c>
      <c r="M52" s="284">
        <f t="shared" si="35"/>
        <v>0.3314342500305285</v>
      </c>
      <c r="N52" s="285">
        <v>383.856</v>
      </c>
      <c r="O52" s="257">
        <v>424.485</v>
      </c>
      <c r="P52" s="258"/>
      <c r="Q52" s="257"/>
      <c r="R52" s="258">
        <f t="shared" si="36"/>
        <v>808.341</v>
      </c>
      <c r="S52" s="286">
        <f t="shared" si="37"/>
        <v>0.00506017750149735</v>
      </c>
      <c r="T52" s="256">
        <v>356.469</v>
      </c>
      <c r="U52" s="257">
        <v>333.95399999999995</v>
      </c>
      <c r="V52" s="258"/>
      <c r="W52" s="257"/>
      <c r="X52" s="258">
        <f t="shared" si="38"/>
        <v>690.423</v>
      </c>
      <c r="Y52" s="261">
        <f t="shared" si="39"/>
        <v>0.17079094989593346</v>
      </c>
    </row>
    <row r="53" spans="1:25" ht="19.5" customHeight="1">
      <c r="A53" s="255" t="s">
        <v>192</v>
      </c>
      <c r="B53" s="256">
        <v>121.652</v>
      </c>
      <c r="C53" s="257">
        <v>192.008</v>
      </c>
      <c r="D53" s="258">
        <v>0</v>
      </c>
      <c r="E53" s="257">
        <v>0</v>
      </c>
      <c r="F53" s="258">
        <f t="shared" si="32"/>
        <v>313.66</v>
      </c>
      <c r="G53" s="259">
        <f t="shared" si="33"/>
        <v>0.00557402843241424</v>
      </c>
      <c r="H53" s="256">
        <v>111.731</v>
      </c>
      <c r="I53" s="257">
        <v>180.309</v>
      </c>
      <c r="J53" s="258"/>
      <c r="K53" s="257"/>
      <c r="L53" s="258">
        <f t="shared" si="34"/>
        <v>292.03999999999996</v>
      </c>
      <c r="M53" s="284">
        <f t="shared" si="35"/>
        <v>0.07403095466374499</v>
      </c>
      <c r="N53" s="285">
        <v>298.843</v>
      </c>
      <c r="O53" s="257">
        <v>512.988</v>
      </c>
      <c r="P53" s="258"/>
      <c r="Q53" s="257"/>
      <c r="R53" s="258">
        <f t="shared" si="36"/>
        <v>811.8310000000001</v>
      </c>
      <c r="S53" s="286">
        <f t="shared" si="37"/>
        <v>0.005082024741066079</v>
      </c>
      <c r="T53" s="256">
        <v>215.462</v>
      </c>
      <c r="U53" s="257">
        <v>439.65200000000004</v>
      </c>
      <c r="V53" s="258"/>
      <c r="W53" s="257"/>
      <c r="X53" s="258">
        <f t="shared" si="38"/>
        <v>655.114</v>
      </c>
      <c r="Y53" s="261">
        <f t="shared" si="39"/>
        <v>0.23922096001611948</v>
      </c>
    </row>
    <row r="54" spans="1:25" ht="19.5" customHeight="1">
      <c r="A54" s="255" t="s">
        <v>194</v>
      </c>
      <c r="B54" s="256">
        <v>9.216</v>
      </c>
      <c r="C54" s="257">
        <v>219.443</v>
      </c>
      <c r="D54" s="258">
        <v>0</v>
      </c>
      <c r="E54" s="257">
        <v>0</v>
      </c>
      <c r="F54" s="258">
        <f t="shared" si="32"/>
        <v>228.65900000000002</v>
      </c>
      <c r="G54" s="259">
        <f t="shared" si="33"/>
        <v>0.004063482010225747</v>
      </c>
      <c r="H54" s="256">
        <v>11.428</v>
      </c>
      <c r="I54" s="257">
        <v>228.969</v>
      </c>
      <c r="J54" s="258"/>
      <c r="K54" s="257"/>
      <c r="L54" s="258">
        <f t="shared" si="34"/>
        <v>240.397</v>
      </c>
      <c r="M54" s="284">
        <f t="shared" si="35"/>
        <v>-0.04882756440388181</v>
      </c>
      <c r="N54" s="285">
        <v>30.575000000000003</v>
      </c>
      <c r="O54" s="257">
        <v>684.903</v>
      </c>
      <c r="P54" s="258"/>
      <c r="Q54" s="257"/>
      <c r="R54" s="258">
        <f t="shared" si="36"/>
        <v>715.4780000000001</v>
      </c>
      <c r="S54" s="286">
        <f t="shared" si="37"/>
        <v>0.004478859390302263</v>
      </c>
      <c r="T54" s="256">
        <v>27.007</v>
      </c>
      <c r="U54" s="257">
        <v>662.2280000000001</v>
      </c>
      <c r="V54" s="258"/>
      <c r="W54" s="257"/>
      <c r="X54" s="258">
        <f t="shared" si="38"/>
        <v>689.235</v>
      </c>
      <c r="Y54" s="261">
        <f t="shared" si="39"/>
        <v>0.03807554752733111</v>
      </c>
    </row>
    <row r="55" spans="1:25" ht="19.5" customHeight="1" thickBot="1">
      <c r="A55" s="255" t="s">
        <v>167</v>
      </c>
      <c r="B55" s="256">
        <v>27.691000000000003</v>
      </c>
      <c r="C55" s="257">
        <v>7.101</v>
      </c>
      <c r="D55" s="258">
        <v>0</v>
      </c>
      <c r="E55" s="257">
        <v>0</v>
      </c>
      <c r="F55" s="258">
        <f t="shared" si="32"/>
        <v>34.792</v>
      </c>
      <c r="G55" s="259">
        <f t="shared" si="33"/>
        <v>0.0006182860333499848</v>
      </c>
      <c r="H55" s="256">
        <v>8.115</v>
      </c>
      <c r="I55" s="257">
        <v>0.008</v>
      </c>
      <c r="J55" s="258"/>
      <c r="K55" s="257"/>
      <c r="L55" s="258">
        <f t="shared" si="34"/>
        <v>8.123</v>
      </c>
      <c r="M55" s="284">
        <f t="shared" si="35"/>
        <v>3.2831466207066358</v>
      </c>
      <c r="N55" s="285">
        <v>98.15700000000001</v>
      </c>
      <c r="O55" s="257">
        <v>24.943999999999996</v>
      </c>
      <c r="P55" s="258"/>
      <c r="Q55" s="257">
        <v>0.1</v>
      </c>
      <c r="R55" s="258">
        <f t="shared" si="36"/>
        <v>123.201</v>
      </c>
      <c r="S55" s="286">
        <f t="shared" si="37"/>
        <v>0.0007712325965922488</v>
      </c>
      <c r="T55" s="256">
        <v>29.142999999999997</v>
      </c>
      <c r="U55" s="257">
        <v>0.458</v>
      </c>
      <c r="V55" s="258">
        <v>0</v>
      </c>
      <c r="W55" s="257">
        <v>0</v>
      </c>
      <c r="X55" s="258">
        <f t="shared" si="38"/>
        <v>29.600999999999996</v>
      </c>
      <c r="Y55" s="261">
        <f t="shared" si="39"/>
        <v>3.16205533596838</v>
      </c>
    </row>
    <row r="56" spans="1:25" s="96" customFormat="1" ht="19.5" customHeight="1">
      <c r="A56" s="103" t="s">
        <v>50</v>
      </c>
      <c r="B56" s="100">
        <f>SUM(B57:B72)</f>
        <v>3007.032</v>
      </c>
      <c r="C56" s="99">
        <f>SUM(C57:C72)</f>
        <v>1860.3480000000004</v>
      </c>
      <c r="D56" s="98">
        <f>SUM(D57:D72)</f>
        <v>889.761</v>
      </c>
      <c r="E56" s="99">
        <f>SUM(E57:E72)</f>
        <v>567.041</v>
      </c>
      <c r="F56" s="98">
        <f t="shared" si="32"/>
        <v>6324.182000000002</v>
      </c>
      <c r="G56" s="101">
        <f t="shared" si="33"/>
        <v>0.11238656596238716</v>
      </c>
      <c r="H56" s="100">
        <f>SUM(H57:H72)</f>
        <v>2572.348</v>
      </c>
      <c r="I56" s="99">
        <f>SUM(I57:I72)</f>
        <v>1703.1790000000003</v>
      </c>
      <c r="J56" s="98">
        <f>SUM(J57:J72)</f>
        <v>508.266</v>
      </c>
      <c r="K56" s="99">
        <f>SUM(K57:K72)</f>
        <v>305.661</v>
      </c>
      <c r="L56" s="98">
        <f t="shared" si="34"/>
        <v>5089.454</v>
      </c>
      <c r="M56" s="198">
        <f aca="true" t="shared" si="40" ref="M56:M79">IF(ISERROR(F56/L56-1),"         /0",(F56/L56-1))</f>
        <v>0.24260519890738808</v>
      </c>
      <c r="N56" s="201">
        <f>SUM(N57:N72)</f>
        <v>7594.743</v>
      </c>
      <c r="O56" s="99">
        <f>SUM(O57:O72)</f>
        <v>4254.49</v>
      </c>
      <c r="P56" s="98">
        <f>SUM(P57:P72)</f>
        <v>2160.9949999999994</v>
      </c>
      <c r="Q56" s="99">
        <f>SUM(Q57:Q72)</f>
        <v>1487.936</v>
      </c>
      <c r="R56" s="98">
        <f t="shared" si="36"/>
        <v>15498.163999999999</v>
      </c>
      <c r="S56" s="213">
        <f t="shared" si="37"/>
        <v>0.09701779420729144</v>
      </c>
      <c r="T56" s="100">
        <f>SUM(T57:T72)</f>
        <v>6919.805000000001</v>
      </c>
      <c r="U56" s="99">
        <f>SUM(U57:U72)</f>
        <v>4454.196</v>
      </c>
      <c r="V56" s="98">
        <f>SUM(V57:V72)</f>
        <v>1156.0489999999998</v>
      </c>
      <c r="W56" s="99">
        <f>SUM(W57:W72)</f>
        <v>685.5360000000001</v>
      </c>
      <c r="X56" s="98">
        <f t="shared" si="38"/>
        <v>13215.586</v>
      </c>
      <c r="Y56" s="97">
        <f t="shared" si="39"/>
        <v>0.1727186369185596</v>
      </c>
    </row>
    <row r="57" spans="1:25" s="88" customFormat="1" ht="19.5" customHeight="1">
      <c r="A57" s="248" t="s">
        <v>169</v>
      </c>
      <c r="B57" s="249">
        <v>259.535</v>
      </c>
      <c r="C57" s="250">
        <v>204.02999999999997</v>
      </c>
      <c r="D57" s="251">
        <v>422.31</v>
      </c>
      <c r="E57" s="250">
        <v>232.54</v>
      </c>
      <c r="F57" s="251">
        <f t="shared" si="32"/>
        <v>1118.415</v>
      </c>
      <c r="G57" s="252">
        <f t="shared" si="33"/>
        <v>0.01987526942944134</v>
      </c>
      <c r="H57" s="249">
        <v>205.978</v>
      </c>
      <c r="I57" s="250">
        <v>162.767</v>
      </c>
      <c r="J57" s="251">
        <v>106.367</v>
      </c>
      <c r="K57" s="250">
        <v>79.813</v>
      </c>
      <c r="L57" s="251">
        <f t="shared" si="34"/>
        <v>554.9250000000001</v>
      </c>
      <c r="M57" s="281">
        <f t="shared" si="40"/>
        <v>1.015434518178132</v>
      </c>
      <c r="N57" s="282">
        <v>491.305</v>
      </c>
      <c r="O57" s="250">
        <v>386.544</v>
      </c>
      <c r="P57" s="251">
        <v>1371.646</v>
      </c>
      <c r="Q57" s="250">
        <v>710.5310000000001</v>
      </c>
      <c r="R57" s="251">
        <f t="shared" si="36"/>
        <v>2960.026</v>
      </c>
      <c r="S57" s="283">
        <f t="shared" si="37"/>
        <v>0.018529626691021726</v>
      </c>
      <c r="T57" s="249">
        <v>720.972</v>
      </c>
      <c r="U57" s="250">
        <v>577.7030000000001</v>
      </c>
      <c r="V57" s="251">
        <v>224.383</v>
      </c>
      <c r="W57" s="250">
        <v>194.45</v>
      </c>
      <c r="X57" s="251">
        <f t="shared" si="38"/>
        <v>1717.5080000000003</v>
      </c>
      <c r="Y57" s="254">
        <f t="shared" si="39"/>
        <v>0.7234423362220144</v>
      </c>
    </row>
    <row r="58" spans="1:25" s="88" customFormat="1" ht="19.5" customHeight="1">
      <c r="A58" s="255" t="s">
        <v>168</v>
      </c>
      <c r="B58" s="256">
        <v>513.412</v>
      </c>
      <c r="C58" s="257">
        <v>443.146</v>
      </c>
      <c r="D58" s="258">
        <v>0</v>
      </c>
      <c r="E58" s="257">
        <v>0</v>
      </c>
      <c r="F58" s="258">
        <f t="shared" si="32"/>
        <v>956.558</v>
      </c>
      <c r="G58" s="259">
        <f t="shared" si="33"/>
        <v>0.016998920771705988</v>
      </c>
      <c r="H58" s="256">
        <v>388.369</v>
      </c>
      <c r="I58" s="257">
        <v>335.11400000000003</v>
      </c>
      <c r="J58" s="258"/>
      <c r="K58" s="257"/>
      <c r="L58" s="258">
        <f t="shared" si="34"/>
        <v>723.4830000000001</v>
      </c>
      <c r="M58" s="284">
        <f t="shared" si="40"/>
        <v>0.32215684404471134</v>
      </c>
      <c r="N58" s="285">
        <v>1085.476</v>
      </c>
      <c r="O58" s="257">
        <v>912.6999999999999</v>
      </c>
      <c r="P58" s="258"/>
      <c r="Q58" s="257"/>
      <c r="R58" s="258">
        <f t="shared" si="36"/>
        <v>1998.176</v>
      </c>
      <c r="S58" s="286">
        <f t="shared" si="37"/>
        <v>0.012508489906155903</v>
      </c>
      <c r="T58" s="256">
        <v>874.61</v>
      </c>
      <c r="U58" s="257">
        <v>698.316</v>
      </c>
      <c r="V58" s="258"/>
      <c r="W58" s="257"/>
      <c r="X58" s="258">
        <f t="shared" si="38"/>
        <v>1572.926</v>
      </c>
      <c r="Y58" s="261">
        <f t="shared" si="39"/>
        <v>0.27035601166234136</v>
      </c>
    </row>
    <row r="59" spans="1:25" s="88" customFormat="1" ht="19.5" customHeight="1">
      <c r="A59" s="255" t="s">
        <v>157</v>
      </c>
      <c r="B59" s="256">
        <v>415.30999999999995</v>
      </c>
      <c r="C59" s="257">
        <v>301.96</v>
      </c>
      <c r="D59" s="258">
        <v>0</v>
      </c>
      <c r="E59" s="257">
        <v>0</v>
      </c>
      <c r="F59" s="258">
        <f t="shared" si="32"/>
        <v>717.27</v>
      </c>
      <c r="G59" s="259">
        <f t="shared" si="33"/>
        <v>0.012746551596371107</v>
      </c>
      <c r="H59" s="256">
        <v>283.33</v>
      </c>
      <c r="I59" s="257">
        <v>205.81300000000002</v>
      </c>
      <c r="J59" s="258">
        <v>0</v>
      </c>
      <c r="K59" s="257">
        <v>0</v>
      </c>
      <c r="L59" s="258">
        <f t="shared" si="34"/>
        <v>489.14300000000003</v>
      </c>
      <c r="M59" s="284">
        <f t="shared" si="40"/>
        <v>0.4663809969681667</v>
      </c>
      <c r="N59" s="285">
        <v>1083.838</v>
      </c>
      <c r="O59" s="257">
        <v>693.33</v>
      </c>
      <c r="P59" s="258">
        <v>0.05</v>
      </c>
      <c r="Q59" s="257">
        <v>0</v>
      </c>
      <c r="R59" s="258">
        <f t="shared" si="36"/>
        <v>1777.218</v>
      </c>
      <c r="S59" s="286">
        <f t="shared" si="37"/>
        <v>0.011125302983340097</v>
      </c>
      <c r="T59" s="256">
        <v>860.1979999999998</v>
      </c>
      <c r="U59" s="257">
        <v>446.89699999999993</v>
      </c>
      <c r="V59" s="258">
        <v>0</v>
      </c>
      <c r="W59" s="257">
        <v>0</v>
      </c>
      <c r="X59" s="258">
        <f t="shared" si="38"/>
        <v>1307.0949999999998</v>
      </c>
      <c r="Y59" s="261">
        <f t="shared" si="39"/>
        <v>0.35967010814057154</v>
      </c>
    </row>
    <row r="60" spans="1:25" s="88" customFormat="1" ht="19.5" customHeight="1">
      <c r="A60" s="255" t="s">
        <v>215</v>
      </c>
      <c r="B60" s="256">
        <v>0</v>
      </c>
      <c r="C60" s="257">
        <v>0</v>
      </c>
      <c r="D60" s="258">
        <v>298.503</v>
      </c>
      <c r="E60" s="257">
        <v>334.171</v>
      </c>
      <c r="F60" s="258">
        <f aca="true" t="shared" si="41" ref="F60:F68">SUM(B60:E60)</f>
        <v>632.674</v>
      </c>
      <c r="G60" s="259">
        <f aca="true" t="shared" si="42" ref="G60:G68">F60/$F$9</f>
        <v>0.01124320239893275</v>
      </c>
      <c r="H60" s="256"/>
      <c r="I60" s="257"/>
      <c r="J60" s="258">
        <v>401.849</v>
      </c>
      <c r="K60" s="257">
        <v>225.798</v>
      </c>
      <c r="L60" s="258">
        <f aca="true" t="shared" si="43" ref="L60:L68">SUM(H60:K60)</f>
        <v>627.6469999999999</v>
      </c>
      <c r="M60" s="284">
        <f aca="true" t="shared" si="44" ref="M60:M68">IF(ISERROR(F60/L60-1),"         /0",(F60/L60-1))</f>
        <v>0.00800927910115079</v>
      </c>
      <c r="N60" s="285"/>
      <c r="O60" s="257"/>
      <c r="P60" s="258">
        <v>616.2349999999999</v>
      </c>
      <c r="Q60" s="257">
        <v>629.335</v>
      </c>
      <c r="R60" s="258">
        <f aca="true" t="shared" si="45" ref="R60:R68">SUM(N60:Q60)</f>
        <v>1245.57</v>
      </c>
      <c r="S60" s="286">
        <f aca="true" t="shared" si="46" ref="S60:S68">R60/$R$9</f>
        <v>0.007797210942584941</v>
      </c>
      <c r="T60" s="256"/>
      <c r="U60" s="257"/>
      <c r="V60" s="258">
        <v>868.0939999999999</v>
      </c>
      <c r="W60" s="257">
        <v>470.461</v>
      </c>
      <c r="X60" s="258">
        <f aca="true" t="shared" si="47" ref="X60:X68">SUM(T60:W60)</f>
        <v>1338.5549999999998</v>
      </c>
      <c r="Y60" s="261">
        <f aca="true" t="shared" si="48" ref="Y60:Y68">IF(ISERROR(R60/X60-1),"         /0",IF(R60/X60&gt;5,"  *  ",(R60/X60-1)))</f>
        <v>-0.06946670103208308</v>
      </c>
    </row>
    <row r="61" spans="1:25" s="88" customFormat="1" ht="19.5" customHeight="1">
      <c r="A61" s="255" t="s">
        <v>162</v>
      </c>
      <c r="B61" s="256">
        <v>443.552</v>
      </c>
      <c r="C61" s="257">
        <v>128.88199999999998</v>
      </c>
      <c r="D61" s="258">
        <v>0</v>
      </c>
      <c r="E61" s="257">
        <v>0</v>
      </c>
      <c r="F61" s="258">
        <f t="shared" si="41"/>
        <v>572.434</v>
      </c>
      <c r="G61" s="259">
        <f t="shared" si="42"/>
        <v>0.010172681858319876</v>
      </c>
      <c r="H61" s="256">
        <v>409.74399999999997</v>
      </c>
      <c r="I61" s="257">
        <v>98.282</v>
      </c>
      <c r="J61" s="258"/>
      <c r="K61" s="257"/>
      <c r="L61" s="258">
        <f t="shared" si="43"/>
        <v>508.02599999999995</v>
      </c>
      <c r="M61" s="284">
        <f t="shared" si="44"/>
        <v>0.12678091278792825</v>
      </c>
      <c r="N61" s="285">
        <v>1283.879</v>
      </c>
      <c r="O61" s="257">
        <v>325.7</v>
      </c>
      <c r="P61" s="258">
        <v>1.5139999999999998</v>
      </c>
      <c r="Q61" s="257">
        <v>0</v>
      </c>
      <c r="R61" s="258">
        <f t="shared" si="45"/>
        <v>1611.0929999999998</v>
      </c>
      <c r="S61" s="286">
        <f t="shared" si="46"/>
        <v>0.010085368119914577</v>
      </c>
      <c r="T61" s="256">
        <v>959.0769999999999</v>
      </c>
      <c r="U61" s="257">
        <v>391.58400000000006</v>
      </c>
      <c r="V61" s="258"/>
      <c r="W61" s="257"/>
      <c r="X61" s="258">
        <f t="shared" si="47"/>
        <v>1350.661</v>
      </c>
      <c r="Y61" s="261">
        <f t="shared" si="48"/>
        <v>0.19281818309701682</v>
      </c>
    </row>
    <row r="62" spans="1:25" s="88" customFormat="1" ht="19.5" customHeight="1">
      <c r="A62" s="255" t="s">
        <v>216</v>
      </c>
      <c r="B62" s="256">
        <v>223.392</v>
      </c>
      <c r="C62" s="257">
        <v>336.276</v>
      </c>
      <c r="D62" s="258">
        <v>0</v>
      </c>
      <c r="E62" s="257">
        <v>0</v>
      </c>
      <c r="F62" s="258">
        <f t="shared" si="41"/>
        <v>559.668</v>
      </c>
      <c r="G62" s="259">
        <f t="shared" si="42"/>
        <v>0.009945818225825456</v>
      </c>
      <c r="H62" s="256">
        <v>162.00799999999998</v>
      </c>
      <c r="I62" s="257">
        <v>221.595</v>
      </c>
      <c r="J62" s="258"/>
      <c r="K62" s="257"/>
      <c r="L62" s="258">
        <f t="shared" si="43"/>
        <v>383.60299999999995</v>
      </c>
      <c r="M62" s="284">
        <f t="shared" si="44"/>
        <v>0.4589771195741432</v>
      </c>
      <c r="N62" s="285">
        <v>599.573</v>
      </c>
      <c r="O62" s="257">
        <v>795.4929999999999</v>
      </c>
      <c r="P62" s="258"/>
      <c r="Q62" s="257">
        <v>140.414</v>
      </c>
      <c r="R62" s="258">
        <f t="shared" si="45"/>
        <v>1535.4799999999998</v>
      </c>
      <c r="S62" s="286">
        <f t="shared" si="46"/>
        <v>0.009612034215756902</v>
      </c>
      <c r="T62" s="256">
        <v>552.6460000000001</v>
      </c>
      <c r="U62" s="257">
        <v>722.8180000000001</v>
      </c>
      <c r="V62" s="258"/>
      <c r="W62" s="257"/>
      <c r="X62" s="258">
        <f t="shared" si="47"/>
        <v>1275.4640000000002</v>
      </c>
      <c r="Y62" s="261">
        <f t="shared" si="48"/>
        <v>0.20385992862205415</v>
      </c>
    </row>
    <row r="63" spans="1:25" s="88" customFormat="1" ht="19.5" customHeight="1">
      <c r="A63" s="255" t="s">
        <v>171</v>
      </c>
      <c r="B63" s="256">
        <v>143.8</v>
      </c>
      <c r="C63" s="257">
        <v>205.964</v>
      </c>
      <c r="D63" s="258">
        <v>168.71800000000002</v>
      </c>
      <c r="E63" s="257">
        <v>0</v>
      </c>
      <c r="F63" s="258">
        <f t="shared" si="41"/>
        <v>518.482</v>
      </c>
      <c r="G63" s="259">
        <f t="shared" si="42"/>
        <v>0.009213904896049861</v>
      </c>
      <c r="H63" s="256"/>
      <c r="I63" s="257">
        <v>185.82100000000003</v>
      </c>
      <c r="J63" s="258"/>
      <c r="K63" s="257"/>
      <c r="L63" s="258">
        <f t="shared" si="43"/>
        <v>185.82100000000003</v>
      </c>
      <c r="M63" s="284">
        <f t="shared" si="44"/>
        <v>1.7902228488706866</v>
      </c>
      <c r="N63" s="285">
        <v>143.8</v>
      </c>
      <c r="O63" s="257">
        <v>458.10699999999997</v>
      </c>
      <c r="P63" s="258">
        <v>168.71800000000002</v>
      </c>
      <c r="Q63" s="257"/>
      <c r="R63" s="258">
        <f t="shared" si="45"/>
        <v>770.625</v>
      </c>
      <c r="S63" s="286">
        <f t="shared" si="46"/>
        <v>0.004824077075258332</v>
      </c>
      <c r="T63" s="256"/>
      <c r="U63" s="257">
        <v>487.357</v>
      </c>
      <c r="V63" s="258">
        <v>63.302</v>
      </c>
      <c r="W63" s="257">
        <v>7.161</v>
      </c>
      <c r="X63" s="258">
        <f t="shared" si="47"/>
        <v>557.8199999999999</v>
      </c>
      <c r="Y63" s="261">
        <f t="shared" si="48"/>
        <v>0.3814940303323655</v>
      </c>
    </row>
    <row r="64" spans="1:25" s="88" customFormat="1" ht="19.5" customHeight="1">
      <c r="A64" s="255" t="s">
        <v>214</v>
      </c>
      <c r="B64" s="256">
        <v>421.63</v>
      </c>
      <c r="C64" s="257">
        <v>0</v>
      </c>
      <c r="D64" s="258">
        <v>0</v>
      </c>
      <c r="E64" s="257">
        <v>0</v>
      </c>
      <c r="F64" s="258">
        <f t="shared" si="41"/>
        <v>421.63</v>
      </c>
      <c r="G64" s="259">
        <f t="shared" si="42"/>
        <v>0.007492755238024663</v>
      </c>
      <c r="H64" s="256">
        <v>279.151</v>
      </c>
      <c r="I64" s="257"/>
      <c r="J64" s="258"/>
      <c r="K64" s="257"/>
      <c r="L64" s="258">
        <f t="shared" si="43"/>
        <v>279.151</v>
      </c>
      <c r="M64" s="284">
        <f t="shared" si="44"/>
        <v>0.5104011807229778</v>
      </c>
      <c r="N64" s="285">
        <v>1096.339</v>
      </c>
      <c r="O64" s="257"/>
      <c r="P64" s="258"/>
      <c r="Q64" s="257"/>
      <c r="R64" s="258">
        <f t="shared" si="45"/>
        <v>1096.339</v>
      </c>
      <c r="S64" s="286">
        <f t="shared" si="46"/>
        <v>0.006863031742561744</v>
      </c>
      <c r="T64" s="256">
        <v>770.567</v>
      </c>
      <c r="U64" s="257"/>
      <c r="V64" s="258"/>
      <c r="W64" s="257"/>
      <c r="X64" s="258">
        <f t="shared" si="47"/>
        <v>770.567</v>
      </c>
      <c r="Y64" s="261">
        <f t="shared" si="48"/>
        <v>0.4227692076094616</v>
      </c>
    </row>
    <row r="65" spans="1:25" s="88" customFormat="1" ht="19.5" customHeight="1">
      <c r="A65" s="255" t="s">
        <v>219</v>
      </c>
      <c r="B65" s="256">
        <v>105.267</v>
      </c>
      <c r="C65" s="257">
        <v>78.491</v>
      </c>
      <c r="D65" s="258">
        <v>0</v>
      </c>
      <c r="E65" s="257">
        <v>0</v>
      </c>
      <c r="F65" s="258">
        <f t="shared" si="41"/>
        <v>183.75799999999998</v>
      </c>
      <c r="G65" s="259">
        <f t="shared" si="42"/>
        <v>0.0032655496929272962</v>
      </c>
      <c r="H65" s="256">
        <v>76.12</v>
      </c>
      <c r="I65" s="257">
        <v>32.045</v>
      </c>
      <c r="J65" s="258"/>
      <c r="K65" s="257"/>
      <c r="L65" s="258">
        <f t="shared" si="43"/>
        <v>108.165</v>
      </c>
      <c r="M65" s="284">
        <f t="shared" si="44"/>
        <v>0.6988674709933895</v>
      </c>
      <c r="N65" s="285">
        <v>262.108</v>
      </c>
      <c r="O65" s="257">
        <v>162.37900000000002</v>
      </c>
      <c r="P65" s="258"/>
      <c r="Q65" s="257"/>
      <c r="R65" s="258">
        <f t="shared" si="45"/>
        <v>424.487</v>
      </c>
      <c r="S65" s="286">
        <f t="shared" si="46"/>
        <v>0.0026572691068226227</v>
      </c>
      <c r="T65" s="256">
        <v>185.654</v>
      </c>
      <c r="U65" s="257">
        <v>75.065</v>
      </c>
      <c r="V65" s="258"/>
      <c r="W65" s="257"/>
      <c r="X65" s="258">
        <f t="shared" si="47"/>
        <v>260.719</v>
      </c>
      <c r="Y65" s="261">
        <f t="shared" si="48"/>
        <v>0.6281398747310323</v>
      </c>
    </row>
    <row r="66" spans="1:25" s="88" customFormat="1" ht="19.5" customHeight="1">
      <c r="A66" s="255" t="s">
        <v>190</v>
      </c>
      <c r="B66" s="256">
        <v>137.292</v>
      </c>
      <c r="C66" s="257">
        <v>19.154</v>
      </c>
      <c r="D66" s="258">
        <v>0</v>
      </c>
      <c r="E66" s="257">
        <v>0</v>
      </c>
      <c r="F66" s="258">
        <f t="shared" si="41"/>
        <v>156.446</v>
      </c>
      <c r="G66" s="259">
        <f t="shared" si="42"/>
        <v>0.002780190180888472</v>
      </c>
      <c r="H66" s="256">
        <v>91.583</v>
      </c>
      <c r="I66" s="257">
        <v>35.007000000000005</v>
      </c>
      <c r="J66" s="258"/>
      <c r="K66" s="257"/>
      <c r="L66" s="258">
        <f t="shared" si="43"/>
        <v>126.59</v>
      </c>
      <c r="M66" s="284">
        <f t="shared" si="44"/>
        <v>0.23584801327119043</v>
      </c>
      <c r="N66" s="285">
        <v>238.63099999999997</v>
      </c>
      <c r="O66" s="257">
        <v>53.93</v>
      </c>
      <c r="P66" s="258"/>
      <c r="Q66" s="257"/>
      <c r="R66" s="258">
        <f t="shared" si="45"/>
        <v>292.561</v>
      </c>
      <c r="S66" s="286">
        <f t="shared" si="46"/>
        <v>0.0018314184113085517</v>
      </c>
      <c r="T66" s="256">
        <v>242.29099999999997</v>
      </c>
      <c r="U66" s="257">
        <v>80.76299999999999</v>
      </c>
      <c r="V66" s="258">
        <v>0</v>
      </c>
      <c r="W66" s="257">
        <v>0</v>
      </c>
      <c r="X66" s="258">
        <f t="shared" si="47"/>
        <v>323.054</v>
      </c>
      <c r="Y66" s="261">
        <f t="shared" si="48"/>
        <v>-0.0943897924186049</v>
      </c>
    </row>
    <row r="67" spans="1:25" s="88" customFormat="1" ht="19.5" customHeight="1">
      <c r="A67" s="255" t="s">
        <v>181</v>
      </c>
      <c r="B67" s="256">
        <v>98.28299999999999</v>
      </c>
      <c r="C67" s="257">
        <v>19.862</v>
      </c>
      <c r="D67" s="258">
        <v>0</v>
      </c>
      <c r="E67" s="257">
        <v>0</v>
      </c>
      <c r="F67" s="258">
        <f t="shared" si="41"/>
        <v>118.14499999999998</v>
      </c>
      <c r="G67" s="259">
        <f t="shared" si="42"/>
        <v>0.002099545970629281</v>
      </c>
      <c r="H67" s="256">
        <v>110.33</v>
      </c>
      <c r="I67" s="257">
        <v>14.59</v>
      </c>
      <c r="J67" s="258"/>
      <c r="K67" s="257"/>
      <c r="L67" s="258">
        <f t="shared" si="43"/>
        <v>124.92</v>
      </c>
      <c r="M67" s="284">
        <f t="shared" si="44"/>
        <v>-0.05423471021453741</v>
      </c>
      <c r="N67" s="285">
        <v>290.731</v>
      </c>
      <c r="O67" s="257">
        <v>50.858000000000004</v>
      </c>
      <c r="P67" s="258"/>
      <c r="Q67" s="257"/>
      <c r="R67" s="258">
        <f t="shared" si="45"/>
        <v>341.589</v>
      </c>
      <c r="S67" s="286">
        <f t="shared" si="46"/>
        <v>0.002138331437547988</v>
      </c>
      <c r="T67" s="256">
        <v>256.634</v>
      </c>
      <c r="U67" s="257">
        <v>36.524</v>
      </c>
      <c r="V67" s="258"/>
      <c r="W67" s="257"/>
      <c r="X67" s="258">
        <f t="shared" si="47"/>
        <v>293.158</v>
      </c>
      <c r="Y67" s="261">
        <f t="shared" si="48"/>
        <v>0.16520442901097687</v>
      </c>
    </row>
    <row r="68" spans="1:25" s="88" customFormat="1" ht="19.5" customHeight="1">
      <c r="A68" s="255" t="s">
        <v>186</v>
      </c>
      <c r="B68" s="256">
        <v>83.368</v>
      </c>
      <c r="C68" s="257">
        <v>21.708</v>
      </c>
      <c r="D68" s="258">
        <v>0</v>
      </c>
      <c r="E68" s="257">
        <v>0</v>
      </c>
      <c r="F68" s="258">
        <f t="shared" si="41"/>
        <v>105.076</v>
      </c>
      <c r="G68" s="259">
        <f t="shared" si="42"/>
        <v>0.001867297747766239</v>
      </c>
      <c r="H68" s="256">
        <v>49.939</v>
      </c>
      <c r="I68" s="257">
        <v>18.255</v>
      </c>
      <c r="J68" s="258">
        <v>0</v>
      </c>
      <c r="K68" s="257">
        <v>0</v>
      </c>
      <c r="L68" s="258">
        <f t="shared" si="43"/>
        <v>68.194</v>
      </c>
      <c r="M68" s="284">
        <f t="shared" si="44"/>
        <v>0.540839370032554</v>
      </c>
      <c r="N68" s="285">
        <v>260.43</v>
      </c>
      <c r="O68" s="257">
        <v>51.208</v>
      </c>
      <c r="P68" s="258">
        <v>0</v>
      </c>
      <c r="Q68" s="257">
        <v>0</v>
      </c>
      <c r="R68" s="258">
        <f t="shared" si="45"/>
        <v>311.63800000000003</v>
      </c>
      <c r="S68" s="286">
        <f t="shared" si="46"/>
        <v>0.001950839554360884</v>
      </c>
      <c r="T68" s="256">
        <v>156.151</v>
      </c>
      <c r="U68" s="257">
        <v>40.172</v>
      </c>
      <c r="V68" s="258">
        <v>0</v>
      </c>
      <c r="W68" s="257">
        <v>0</v>
      </c>
      <c r="X68" s="258">
        <f t="shared" si="47"/>
        <v>196.323</v>
      </c>
      <c r="Y68" s="261">
        <f t="shared" si="48"/>
        <v>0.5873738685737282</v>
      </c>
    </row>
    <row r="69" spans="1:25" s="88" customFormat="1" ht="19.5" customHeight="1">
      <c r="A69" s="255" t="s">
        <v>187</v>
      </c>
      <c r="B69" s="256">
        <v>49.251</v>
      </c>
      <c r="C69" s="257">
        <v>25.64</v>
      </c>
      <c r="D69" s="258">
        <v>0</v>
      </c>
      <c r="E69" s="257">
        <v>0</v>
      </c>
      <c r="F69" s="258">
        <f aca="true" t="shared" si="49" ref="F69:F79">SUM(B69:E69)</f>
        <v>74.89099999999999</v>
      </c>
      <c r="G69" s="259">
        <f aca="true" t="shared" si="50" ref="G69:G79">F69/$F$9</f>
        <v>0.001330882367314719</v>
      </c>
      <c r="H69" s="256">
        <v>50.215</v>
      </c>
      <c r="I69" s="257">
        <v>25.885</v>
      </c>
      <c r="J69" s="258"/>
      <c r="K69" s="257"/>
      <c r="L69" s="258">
        <f aca="true" t="shared" si="51" ref="L69:L79">SUM(H69:K69)</f>
        <v>76.10000000000001</v>
      </c>
      <c r="M69" s="284">
        <f t="shared" si="40"/>
        <v>-0.015886990801577072</v>
      </c>
      <c r="N69" s="285">
        <v>258.25399999999996</v>
      </c>
      <c r="O69" s="257">
        <v>63.109</v>
      </c>
      <c r="P69" s="258"/>
      <c r="Q69" s="257"/>
      <c r="R69" s="258">
        <f aca="true" t="shared" si="52" ref="R69:R79">SUM(N69:Q69)</f>
        <v>321.36299999999994</v>
      </c>
      <c r="S69" s="286">
        <f aca="true" t="shared" si="53" ref="S69:S79">R69/$R$9</f>
        <v>0.0020117176073138595</v>
      </c>
      <c r="T69" s="256">
        <v>152.51100000000002</v>
      </c>
      <c r="U69" s="257">
        <v>65.65899999999999</v>
      </c>
      <c r="V69" s="258"/>
      <c r="W69" s="257"/>
      <c r="X69" s="258">
        <f aca="true" t="shared" si="54" ref="X69:X79">SUM(T69:W69)</f>
        <v>218.17000000000002</v>
      </c>
      <c r="Y69" s="261">
        <f aca="true" t="shared" si="55" ref="Y69:Y79">IF(ISERROR(R69/X69-1),"         /0",IF(R69/X69&gt;5,"  *  ",(R69/X69-1)))</f>
        <v>0.47299353714992853</v>
      </c>
    </row>
    <row r="70" spans="1:25" s="88" customFormat="1" ht="19.5" customHeight="1">
      <c r="A70" s="255" t="s">
        <v>189</v>
      </c>
      <c r="B70" s="256">
        <v>69.639</v>
      </c>
      <c r="C70" s="257">
        <v>1.52</v>
      </c>
      <c r="D70" s="258">
        <v>0</v>
      </c>
      <c r="E70" s="257">
        <v>0</v>
      </c>
      <c r="F70" s="258">
        <f t="shared" si="49"/>
        <v>71.15899999999999</v>
      </c>
      <c r="G70" s="259">
        <f t="shared" si="50"/>
        <v>0.0012645612740616106</v>
      </c>
      <c r="H70" s="256">
        <v>37.915</v>
      </c>
      <c r="I70" s="257">
        <v>0</v>
      </c>
      <c r="J70" s="258"/>
      <c r="K70" s="257"/>
      <c r="L70" s="258">
        <f t="shared" si="51"/>
        <v>37.915</v>
      </c>
      <c r="M70" s="284">
        <f t="shared" si="40"/>
        <v>0.87680337597257</v>
      </c>
      <c r="N70" s="285">
        <v>206.511</v>
      </c>
      <c r="O70" s="257">
        <v>3.5909999999999997</v>
      </c>
      <c r="P70" s="258">
        <v>2.522</v>
      </c>
      <c r="Q70" s="257">
        <v>0</v>
      </c>
      <c r="R70" s="258">
        <f t="shared" si="52"/>
        <v>212.624</v>
      </c>
      <c r="S70" s="286">
        <f t="shared" si="53"/>
        <v>0.0013310164659201655</v>
      </c>
      <c r="T70" s="256">
        <v>104.207</v>
      </c>
      <c r="U70" s="257">
        <v>1.615</v>
      </c>
      <c r="V70" s="258"/>
      <c r="W70" s="257"/>
      <c r="X70" s="258">
        <f t="shared" si="54"/>
        <v>105.82199999999999</v>
      </c>
      <c r="Y70" s="261">
        <f t="shared" si="55"/>
        <v>1.0092608342310676</v>
      </c>
    </row>
    <row r="71" spans="1:25" s="88" customFormat="1" ht="19.5" customHeight="1">
      <c r="A71" s="255" t="s">
        <v>176</v>
      </c>
      <c r="B71" s="256">
        <v>35.282</v>
      </c>
      <c r="C71" s="257">
        <v>32.325</v>
      </c>
      <c r="D71" s="258">
        <v>0</v>
      </c>
      <c r="E71" s="257">
        <v>0</v>
      </c>
      <c r="F71" s="258">
        <f t="shared" si="49"/>
        <v>67.607</v>
      </c>
      <c r="G71" s="259">
        <f t="shared" si="50"/>
        <v>0.0012014389473641188</v>
      </c>
      <c r="H71" s="256">
        <v>36.918</v>
      </c>
      <c r="I71" s="257">
        <v>29.245</v>
      </c>
      <c r="J71" s="258"/>
      <c r="K71" s="257"/>
      <c r="L71" s="258">
        <f t="shared" si="51"/>
        <v>66.163</v>
      </c>
      <c r="M71" s="284">
        <f t="shared" si="40"/>
        <v>0.021824887021447026</v>
      </c>
      <c r="N71" s="285">
        <v>75.632</v>
      </c>
      <c r="O71" s="257">
        <v>80.81400000000001</v>
      </c>
      <c r="P71" s="258"/>
      <c r="Q71" s="257"/>
      <c r="R71" s="258">
        <f t="shared" si="52"/>
        <v>156.44600000000003</v>
      </c>
      <c r="S71" s="286">
        <f t="shared" si="53"/>
        <v>0.0009793447683579758</v>
      </c>
      <c r="T71" s="256">
        <v>115.45500000000001</v>
      </c>
      <c r="U71" s="257">
        <v>84.961</v>
      </c>
      <c r="V71" s="258"/>
      <c r="W71" s="257"/>
      <c r="X71" s="258">
        <f t="shared" si="54"/>
        <v>200.416</v>
      </c>
      <c r="Y71" s="261">
        <f t="shared" si="55"/>
        <v>-0.21939366118473558</v>
      </c>
    </row>
    <row r="72" spans="1:25" s="88" customFormat="1" ht="19.5" customHeight="1" thickBot="1">
      <c r="A72" s="255" t="s">
        <v>167</v>
      </c>
      <c r="B72" s="256">
        <v>8.019000000000002</v>
      </c>
      <c r="C72" s="257">
        <v>41.39</v>
      </c>
      <c r="D72" s="258">
        <v>0.23</v>
      </c>
      <c r="E72" s="257">
        <v>0.32999999999999996</v>
      </c>
      <c r="F72" s="258">
        <f t="shared" si="49"/>
        <v>49.969</v>
      </c>
      <c r="G72" s="259">
        <f t="shared" si="50"/>
        <v>0.0008879953667643535</v>
      </c>
      <c r="H72" s="256">
        <v>390.748</v>
      </c>
      <c r="I72" s="257">
        <v>338.76</v>
      </c>
      <c r="J72" s="258">
        <v>0.05</v>
      </c>
      <c r="K72" s="257">
        <v>0.05</v>
      </c>
      <c r="L72" s="258">
        <f t="shared" si="51"/>
        <v>729.608</v>
      </c>
      <c r="M72" s="284">
        <f t="shared" si="40"/>
        <v>-0.9315125382397123</v>
      </c>
      <c r="N72" s="285">
        <v>218.236</v>
      </c>
      <c r="O72" s="257">
        <v>216.727</v>
      </c>
      <c r="P72" s="258">
        <v>0.31000000000000005</v>
      </c>
      <c r="Q72" s="257">
        <v>7.656</v>
      </c>
      <c r="R72" s="258">
        <f t="shared" si="52"/>
        <v>442.929</v>
      </c>
      <c r="S72" s="286">
        <f t="shared" si="53"/>
        <v>0.0027727151790651714</v>
      </c>
      <c r="T72" s="256">
        <v>968.8320000000001</v>
      </c>
      <c r="U72" s="257">
        <v>744.762</v>
      </c>
      <c r="V72" s="258">
        <v>0.27</v>
      </c>
      <c r="W72" s="257">
        <v>13.464</v>
      </c>
      <c r="X72" s="258">
        <f t="shared" si="54"/>
        <v>1727.328</v>
      </c>
      <c r="Y72" s="261">
        <f t="shared" si="55"/>
        <v>-0.7435756266325794</v>
      </c>
    </row>
    <row r="73" spans="1:25" s="96" customFormat="1" ht="19.5" customHeight="1">
      <c r="A73" s="103" t="s">
        <v>49</v>
      </c>
      <c r="B73" s="100">
        <f>SUM(B74:B78)</f>
        <v>281.847</v>
      </c>
      <c r="C73" s="99">
        <f>SUM(C74:C78)</f>
        <v>50.569</v>
      </c>
      <c r="D73" s="98">
        <f>SUM(D74:D78)</f>
        <v>252.856</v>
      </c>
      <c r="E73" s="99">
        <f>SUM(E74:E78)</f>
        <v>24.168</v>
      </c>
      <c r="F73" s="98">
        <f t="shared" si="49"/>
        <v>609.4399999999999</v>
      </c>
      <c r="G73" s="101">
        <f t="shared" si="50"/>
        <v>0.01083031272030394</v>
      </c>
      <c r="H73" s="100">
        <f>SUM(H74:H78)</f>
        <v>129.618</v>
      </c>
      <c r="I73" s="99">
        <f>SUM(I74:I78)</f>
        <v>14.079</v>
      </c>
      <c r="J73" s="98">
        <f>SUM(J74:J78)</f>
        <v>49.342999999999996</v>
      </c>
      <c r="K73" s="99">
        <f>SUM(K74:K78)</f>
        <v>5.227</v>
      </c>
      <c r="L73" s="98">
        <f t="shared" si="51"/>
        <v>198.267</v>
      </c>
      <c r="M73" s="198">
        <f t="shared" si="40"/>
        <v>2.073834778354441</v>
      </c>
      <c r="N73" s="201">
        <f>SUM(N74:N78)</f>
        <v>1019.112</v>
      </c>
      <c r="O73" s="99">
        <f>SUM(O74:O78)</f>
        <v>111.468</v>
      </c>
      <c r="P73" s="98">
        <f>SUM(P74:P78)</f>
        <v>699.738</v>
      </c>
      <c r="Q73" s="99">
        <f>SUM(Q74:Q78)</f>
        <v>103.79899999999999</v>
      </c>
      <c r="R73" s="98">
        <f t="shared" si="52"/>
        <v>1934.117</v>
      </c>
      <c r="S73" s="213">
        <f t="shared" si="53"/>
        <v>0.012107483510874185</v>
      </c>
      <c r="T73" s="100">
        <f>SUM(T74:T78)</f>
        <v>570.887</v>
      </c>
      <c r="U73" s="99">
        <f>SUM(U74:U78)</f>
        <v>41.894000000000005</v>
      </c>
      <c r="V73" s="98">
        <f>SUM(V74:V78)</f>
        <v>208.11199999999997</v>
      </c>
      <c r="W73" s="99">
        <f>SUM(W74:W78)</f>
        <v>39.119</v>
      </c>
      <c r="X73" s="98">
        <f t="shared" si="54"/>
        <v>860.012</v>
      </c>
      <c r="Y73" s="97">
        <f t="shared" si="55"/>
        <v>1.2489418752296482</v>
      </c>
    </row>
    <row r="74" spans="1:25" ht="19.5" customHeight="1">
      <c r="A74" s="248" t="s">
        <v>200</v>
      </c>
      <c r="B74" s="249">
        <v>0</v>
      </c>
      <c r="C74" s="250">
        <v>0</v>
      </c>
      <c r="D74" s="251">
        <v>189.583</v>
      </c>
      <c r="E74" s="250">
        <v>0</v>
      </c>
      <c r="F74" s="251">
        <f t="shared" si="49"/>
        <v>189.583</v>
      </c>
      <c r="G74" s="252">
        <f t="shared" si="50"/>
        <v>0.003369065332852097</v>
      </c>
      <c r="H74" s="249"/>
      <c r="I74" s="250"/>
      <c r="J74" s="251"/>
      <c r="K74" s="250"/>
      <c r="L74" s="251">
        <f t="shared" si="51"/>
        <v>0</v>
      </c>
      <c r="M74" s="281" t="str">
        <f t="shared" si="40"/>
        <v>         /0</v>
      </c>
      <c r="N74" s="282"/>
      <c r="O74" s="250"/>
      <c r="P74" s="251">
        <v>325.769</v>
      </c>
      <c r="Q74" s="250"/>
      <c r="R74" s="251">
        <f t="shared" si="52"/>
        <v>325.769</v>
      </c>
      <c r="S74" s="283">
        <f t="shared" si="53"/>
        <v>0.0020392989647751263</v>
      </c>
      <c r="T74" s="249"/>
      <c r="U74" s="250"/>
      <c r="V74" s="251"/>
      <c r="W74" s="250"/>
      <c r="X74" s="251">
        <f t="shared" si="54"/>
        <v>0</v>
      </c>
      <c r="Y74" s="254" t="str">
        <f t="shared" si="55"/>
        <v>         /0</v>
      </c>
    </row>
    <row r="75" spans="1:25" ht="19.5" customHeight="1">
      <c r="A75" s="404" t="s">
        <v>169</v>
      </c>
      <c r="B75" s="405">
        <v>103.13300000000001</v>
      </c>
      <c r="C75" s="406">
        <v>28.525000000000002</v>
      </c>
      <c r="D75" s="407">
        <v>0</v>
      </c>
      <c r="E75" s="406">
        <v>16.744999999999997</v>
      </c>
      <c r="F75" s="407">
        <f t="shared" si="49"/>
        <v>148.40300000000002</v>
      </c>
      <c r="G75" s="410">
        <f t="shared" si="50"/>
        <v>0.0026372586286283572</v>
      </c>
      <c r="H75" s="405">
        <v>75.62</v>
      </c>
      <c r="I75" s="406">
        <v>11.653</v>
      </c>
      <c r="J75" s="407">
        <v>22.149</v>
      </c>
      <c r="K75" s="406">
        <v>4.864</v>
      </c>
      <c r="L75" s="407">
        <f t="shared" si="51"/>
        <v>114.28600000000002</v>
      </c>
      <c r="M75" s="563">
        <f>IF(ISERROR(F75/L75-1),"         /0",(F75/L75-1))</f>
        <v>0.29852300369249085</v>
      </c>
      <c r="N75" s="564">
        <v>198.77300000000002</v>
      </c>
      <c r="O75" s="406">
        <v>45.387</v>
      </c>
      <c r="P75" s="407">
        <v>169.608</v>
      </c>
      <c r="Q75" s="406">
        <v>86.392</v>
      </c>
      <c r="R75" s="407">
        <f t="shared" si="52"/>
        <v>500.16</v>
      </c>
      <c r="S75" s="565">
        <f t="shared" si="53"/>
        <v>0.003130978608222167</v>
      </c>
      <c r="T75" s="405">
        <v>243.347</v>
      </c>
      <c r="U75" s="406">
        <v>24.544</v>
      </c>
      <c r="V75" s="407">
        <v>81.834</v>
      </c>
      <c r="W75" s="406">
        <v>14.498999999999999</v>
      </c>
      <c r="X75" s="407">
        <f t="shared" si="54"/>
        <v>364.22400000000005</v>
      </c>
      <c r="Y75" s="412">
        <f t="shared" si="55"/>
        <v>0.3732208750658934</v>
      </c>
    </row>
    <row r="76" spans="1:25" ht="19.5" customHeight="1">
      <c r="A76" s="404" t="s">
        <v>170</v>
      </c>
      <c r="B76" s="405">
        <v>94.417</v>
      </c>
      <c r="C76" s="406">
        <v>19.148</v>
      </c>
      <c r="D76" s="407">
        <v>0</v>
      </c>
      <c r="E76" s="406">
        <v>0</v>
      </c>
      <c r="F76" s="407">
        <f t="shared" si="49"/>
        <v>113.565</v>
      </c>
      <c r="G76" s="410">
        <f t="shared" si="50"/>
        <v>0.002018155132714159</v>
      </c>
      <c r="H76" s="405"/>
      <c r="I76" s="406"/>
      <c r="J76" s="407"/>
      <c r="K76" s="406"/>
      <c r="L76" s="407">
        <f t="shared" si="51"/>
        <v>0</v>
      </c>
      <c r="M76" s="563" t="str">
        <f>IF(ISERROR(F76/L76-1),"         /0",(F76/L76-1))</f>
        <v>         /0</v>
      </c>
      <c r="N76" s="564">
        <v>371.74499999999995</v>
      </c>
      <c r="O76" s="406">
        <v>46.962</v>
      </c>
      <c r="P76" s="407"/>
      <c r="Q76" s="406"/>
      <c r="R76" s="407">
        <f t="shared" si="52"/>
        <v>418.70699999999994</v>
      </c>
      <c r="S76" s="565">
        <f t="shared" si="53"/>
        <v>0.00262108657252255</v>
      </c>
      <c r="T76" s="405">
        <v>0.15</v>
      </c>
      <c r="U76" s="406">
        <v>0.2</v>
      </c>
      <c r="V76" s="407"/>
      <c r="W76" s="406"/>
      <c r="X76" s="407">
        <f t="shared" si="54"/>
        <v>0.35</v>
      </c>
      <c r="Y76" s="412" t="str">
        <f t="shared" si="55"/>
        <v>  *  </v>
      </c>
    </row>
    <row r="77" spans="1:25" ht="19.5" customHeight="1">
      <c r="A77" s="255" t="s">
        <v>203</v>
      </c>
      <c r="B77" s="256">
        <v>0</v>
      </c>
      <c r="C77" s="257">
        <v>0</v>
      </c>
      <c r="D77" s="258">
        <v>63.233</v>
      </c>
      <c r="E77" s="257">
        <v>7.423</v>
      </c>
      <c r="F77" s="258">
        <f t="shared" si="49"/>
        <v>70.65599999999999</v>
      </c>
      <c r="G77" s="259">
        <f t="shared" si="50"/>
        <v>0.0012556224986311944</v>
      </c>
      <c r="H77" s="256">
        <v>0.672</v>
      </c>
      <c r="I77" s="257">
        <v>0</v>
      </c>
      <c r="J77" s="258">
        <v>26.419</v>
      </c>
      <c r="K77" s="257"/>
      <c r="L77" s="258">
        <f t="shared" si="51"/>
        <v>27.091</v>
      </c>
      <c r="M77" s="284">
        <f t="shared" si="40"/>
        <v>1.608098630541508</v>
      </c>
      <c r="N77" s="285">
        <v>0</v>
      </c>
      <c r="O77" s="257">
        <v>0</v>
      </c>
      <c r="P77" s="258">
        <v>204.01100000000002</v>
      </c>
      <c r="Q77" s="257">
        <v>17.366999999999997</v>
      </c>
      <c r="R77" s="258">
        <f t="shared" si="52"/>
        <v>221.37800000000001</v>
      </c>
      <c r="S77" s="286">
        <f t="shared" si="53"/>
        <v>0.001385816103508891</v>
      </c>
      <c r="T77" s="256">
        <v>0.672</v>
      </c>
      <c r="U77" s="257">
        <v>0</v>
      </c>
      <c r="V77" s="258">
        <v>124.33999999999999</v>
      </c>
      <c r="W77" s="257">
        <v>10.561</v>
      </c>
      <c r="X77" s="258">
        <f t="shared" si="54"/>
        <v>135.57299999999998</v>
      </c>
      <c r="Y77" s="261">
        <f t="shared" si="55"/>
        <v>0.6329062571455972</v>
      </c>
    </row>
    <row r="78" spans="1:25" ht="19.5" customHeight="1" thickBot="1">
      <c r="A78" s="262" t="s">
        <v>167</v>
      </c>
      <c r="B78" s="263">
        <v>84.297</v>
      </c>
      <c r="C78" s="264">
        <v>2.896</v>
      </c>
      <c r="D78" s="265">
        <v>0.04</v>
      </c>
      <c r="E78" s="264">
        <v>0</v>
      </c>
      <c r="F78" s="265">
        <f t="shared" si="49"/>
        <v>87.233</v>
      </c>
      <c r="G78" s="266">
        <f t="shared" si="50"/>
        <v>0.0015502111274781334</v>
      </c>
      <c r="H78" s="263">
        <v>53.32600000000001</v>
      </c>
      <c r="I78" s="264">
        <v>2.426</v>
      </c>
      <c r="J78" s="265">
        <v>0.775</v>
      </c>
      <c r="K78" s="264">
        <v>0.363</v>
      </c>
      <c r="L78" s="265">
        <f t="shared" si="51"/>
        <v>56.89000000000001</v>
      </c>
      <c r="M78" s="287">
        <f t="shared" si="40"/>
        <v>0.5333626296361398</v>
      </c>
      <c r="N78" s="288">
        <v>448.59399999999994</v>
      </c>
      <c r="O78" s="264">
        <v>19.118999999999996</v>
      </c>
      <c r="P78" s="265">
        <v>0.35000000000000003</v>
      </c>
      <c r="Q78" s="264">
        <v>0.04</v>
      </c>
      <c r="R78" s="265">
        <f t="shared" si="52"/>
        <v>468.10299999999995</v>
      </c>
      <c r="S78" s="289">
        <f t="shared" si="53"/>
        <v>0.002930303261845451</v>
      </c>
      <c r="T78" s="263">
        <v>326.71799999999996</v>
      </c>
      <c r="U78" s="264">
        <v>17.150000000000002</v>
      </c>
      <c r="V78" s="265">
        <v>1.9380000000000002</v>
      </c>
      <c r="W78" s="264">
        <v>14.059</v>
      </c>
      <c r="X78" s="265">
        <f t="shared" si="54"/>
        <v>359.86499999999995</v>
      </c>
      <c r="Y78" s="268">
        <f t="shared" si="55"/>
        <v>0.30077390132410775</v>
      </c>
    </row>
    <row r="79" spans="1:25" s="158" customFormat="1" ht="19.5" customHeight="1" thickBot="1">
      <c r="A79" s="164" t="s">
        <v>48</v>
      </c>
      <c r="B79" s="162">
        <v>79.454</v>
      </c>
      <c r="C79" s="161">
        <v>0.321</v>
      </c>
      <c r="D79" s="160">
        <v>0</v>
      </c>
      <c r="E79" s="161">
        <v>0.1</v>
      </c>
      <c r="F79" s="160">
        <f t="shared" si="49"/>
        <v>79.87499999999999</v>
      </c>
      <c r="G79" s="163">
        <f t="shared" si="50"/>
        <v>0.0014194526590546683</v>
      </c>
      <c r="H79" s="162">
        <v>42.254000000000005</v>
      </c>
      <c r="I79" s="161">
        <v>0.151</v>
      </c>
      <c r="J79" s="160">
        <v>0</v>
      </c>
      <c r="K79" s="161">
        <v>0</v>
      </c>
      <c r="L79" s="160">
        <f t="shared" si="51"/>
        <v>42.40500000000001</v>
      </c>
      <c r="M79" s="199">
        <f t="shared" si="40"/>
        <v>0.8836222143615133</v>
      </c>
      <c r="N79" s="202">
        <v>204.22499999999997</v>
      </c>
      <c r="O79" s="161">
        <v>2.193</v>
      </c>
      <c r="P79" s="160">
        <v>0.2</v>
      </c>
      <c r="Q79" s="161">
        <v>0.38</v>
      </c>
      <c r="R79" s="160">
        <f t="shared" si="52"/>
        <v>206.99799999999996</v>
      </c>
      <c r="S79" s="214">
        <f t="shared" si="53"/>
        <v>0.0012957979645408907</v>
      </c>
      <c r="T79" s="162">
        <v>96.301</v>
      </c>
      <c r="U79" s="161">
        <v>0.727</v>
      </c>
      <c r="V79" s="160">
        <v>0</v>
      </c>
      <c r="W79" s="161">
        <v>0</v>
      </c>
      <c r="X79" s="160">
        <f t="shared" si="54"/>
        <v>97.028</v>
      </c>
      <c r="Y79" s="159">
        <f t="shared" si="55"/>
        <v>1.1333841777631193</v>
      </c>
    </row>
    <row r="80" ht="9" customHeight="1" thickTop="1">
      <c r="A80" s="72"/>
    </row>
    <row r="81" ht="14.25">
      <c r="A81" s="72" t="s">
        <v>37</v>
      </c>
    </row>
    <row r="82" ht="14.25">
      <c r="A82" s="62" t="s">
        <v>142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80:Y65536 M80:M65536 Y3 M3">
    <cfRule type="cellIs" priority="4" dxfId="99" operator="lessThan" stopIfTrue="1">
      <formula>0</formula>
    </cfRule>
  </conditionalFormatting>
  <conditionalFormatting sqref="Y9:Y79 M9:M79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9"/>
  <sheetViews>
    <sheetView showGridLines="0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D10" sqref="A10:IV10"/>
    </sheetView>
  </sheetViews>
  <sheetFormatPr defaultColWidth="8.00390625" defaultRowHeight="15"/>
  <cols>
    <col min="1" max="1" width="25.421875" style="73" customWidth="1"/>
    <col min="2" max="2" width="39.421875" style="73" customWidth="1"/>
    <col min="3" max="3" width="12.421875" style="73" customWidth="1"/>
    <col min="4" max="4" width="12.421875" style="73" bestFit="1" customWidth="1"/>
    <col min="5" max="5" width="9.140625" style="73" bestFit="1" customWidth="1"/>
    <col min="6" max="6" width="11.421875" style="73" bestFit="1" customWidth="1"/>
    <col min="7" max="7" width="11.7109375" style="73" customWidth="1"/>
    <col min="8" max="8" width="10.421875" style="73" customWidth="1"/>
    <col min="9" max="10" width="12.7109375" style="73" bestFit="1" customWidth="1"/>
    <col min="11" max="11" width="9.7109375" style="73" bestFit="1" customWidth="1"/>
    <col min="12" max="12" width="10.57421875" style="73" bestFit="1" customWidth="1"/>
    <col min="13" max="13" width="12.7109375" style="73" bestFit="1" customWidth="1"/>
    <col min="14" max="14" width="9.421875" style="73" customWidth="1"/>
    <col min="15" max="16" width="13.00390625" style="73" bestFit="1" customWidth="1"/>
    <col min="17" max="18" width="10.57421875" style="73" bestFit="1" customWidth="1"/>
    <col min="19" max="19" width="13.00390625" style="73" bestFit="1" customWidth="1"/>
    <col min="20" max="20" width="10.57421875" style="73" customWidth="1"/>
    <col min="21" max="22" width="13.140625" style="73" bestFit="1" customWidth="1"/>
    <col min="23" max="23" width="10.28125" style="73" customWidth="1"/>
    <col min="24" max="24" width="10.8515625" style="73" bestFit="1" customWidth="1"/>
    <col min="25" max="25" width="13.00390625" style="73" bestFit="1" customWidth="1"/>
    <col min="26" max="26" width="9.8515625" style="73" bestFit="1" customWidth="1"/>
    <col min="27" max="16384" width="8.00390625" style="73" customWidth="1"/>
  </cols>
  <sheetData>
    <row r="1" spans="1:26" ht="16.5">
      <c r="A1" s="496" t="s">
        <v>145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497"/>
      <c r="N1" s="497"/>
      <c r="Y1" s="619" t="s">
        <v>26</v>
      </c>
      <c r="Z1" s="619"/>
    </row>
    <row r="2" spans="1:26" ht="16.5">
      <c r="A2" s="500" t="s">
        <v>144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497"/>
      <c r="N2" s="497"/>
      <c r="Y2" s="498"/>
      <c r="Z2" s="498"/>
    </row>
    <row r="3" ht="9.75" customHeight="1" thickBot="1"/>
    <row r="4" spans="1:26" ht="24.75" customHeight="1" thickTop="1">
      <c r="A4" s="651" t="s">
        <v>111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3"/>
    </row>
    <row r="5" spans="1:26" ht="21" customHeight="1" thickBot="1">
      <c r="A5" s="663" t="s">
        <v>40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5"/>
    </row>
    <row r="6" spans="1:26" s="82" customFormat="1" ht="19.5" customHeight="1" thickBot="1" thickTop="1">
      <c r="A6" s="727" t="s">
        <v>112</v>
      </c>
      <c r="B6" s="727" t="s">
        <v>113</v>
      </c>
      <c r="C6" s="642" t="s">
        <v>33</v>
      </c>
      <c r="D6" s="643"/>
      <c r="E6" s="643"/>
      <c r="F6" s="643"/>
      <c r="G6" s="643"/>
      <c r="H6" s="643"/>
      <c r="I6" s="643"/>
      <c r="J6" s="643"/>
      <c r="K6" s="644"/>
      <c r="L6" s="644"/>
      <c r="M6" s="644"/>
      <c r="N6" s="645"/>
      <c r="O6" s="646" t="s">
        <v>32</v>
      </c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5"/>
    </row>
    <row r="7" spans="1:26" s="81" customFormat="1" ht="26.25" customHeight="1" thickBot="1">
      <c r="A7" s="728"/>
      <c r="B7" s="728"/>
      <c r="C7" s="736" t="s">
        <v>153</v>
      </c>
      <c r="D7" s="732"/>
      <c r="E7" s="732"/>
      <c r="F7" s="732"/>
      <c r="G7" s="733"/>
      <c r="H7" s="734" t="s">
        <v>31</v>
      </c>
      <c r="I7" s="736" t="s">
        <v>154</v>
      </c>
      <c r="J7" s="732"/>
      <c r="K7" s="732"/>
      <c r="L7" s="732"/>
      <c r="M7" s="733"/>
      <c r="N7" s="734" t="s">
        <v>30</v>
      </c>
      <c r="O7" s="731" t="s">
        <v>155</v>
      </c>
      <c r="P7" s="732"/>
      <c r="Q7" s="732"/>
      <c r="R7" s="732"/>
      <c r="S7" s="733"/>
      <c r="T7" s="734" t="s">
        <v>31</v>
      </c>
      <c r="U7" s="731" t="s">
        <v>156</v>
      </c>
      <c r="V7" s="732"/>
      <c r="W7" s="732"/>
      <c r="X7" s="732"/>
      <c r="Y7" s="733"/>
      <c r="Z7" s="734" t="s">
        <v>30</v>
      </c>
    </row>
    <row r="8" spans="1:26" s="76" customFormat="1" ht="26.25" customHeight="1">
      <c r="A8" s="729"/>
      <c r="B8" s="729"/>
      <c r="C8" s="660" t="s">
        <v>20</v>
      </c>
      <c r="D8" s="661"/>
      <c r="E8" s="658" t="s">
        <v>19</v>
      </c>
      <c r="F8" s="659"/>
      <c r="G8" s="647" t="s">
        <v>15</v>
      </c>
      <c r="H8" s="640"/>
      <c r="I8" s="660" t="s">
        <v>20</v>
      </c>
      <c r="J8" s="661"/>
      <c r="K8" s="658" t="s">
        <v>19</v>
      </c>
      <c r="L8" s="659"/>
      <c r="M8" s="647" t="s">
        <v>15</v>
      </c>
      <c r="N8" s="640"/>
      <c r="O8" s="661" t="s">
        <v>20</v>
      </c>
      <c r="P8" s="661"/>
      <c r="Q8" s="666" t="s">
        <v>19</v>
      </c>
      <c r="R8" s="661"/>
      <c r="S8" s="647" t="s">
        <v>15</v>
      </c>
      <c r="T8" s="640"/>
      <c r="U8" s="667" t="s">
        <v>20</v>
      </c>
      <c r="V8" s="659"/>
      <c r="W8" s="658" t="s">
        <v>19</v>
      </c>
      <c r="X8" s="662"/>
      <c r="Y8" s="647" t="s">
        <v>15</v>
      </c>
      <c r="Z8" s="640"/>
    </row>
    <row r="9" spans="1:26" s="76" customFormat="1" ht="31.5" thickBot="1">
      <c r="A9" s="730"/>
      <c r="B9" s="730"/>
      <c r="C9" s="79" t="s">
        <v>17</v>
      </c>
      <c r="D9" s="77" t="s">
        <v>16</v>
      </c>
      <c r="E9" s="78" t="s">
        <v>17</v>
      </c>
      <c r="F9" s="77" t="s">
        <v>16</v>
      </c>
      <c r="G9" s="648"/>
      <c r="H9" s="735"/>
      <c r="I9" s="79" t="s">
        <v>17</v>
      </c>
      <c r="J9" s="77" t="s">
        <v>16</v>
      </c>
      <c r="K9" s="78" t="s">
        <v>17</v>
      </c>
      <c r="L9" s="77" t="s">
        <v>16</v>
      </c>
      <c r="M9" s="648"/>
      <c r="N9" s="735"/>
      <c r="O9" s="80" t="s">
        <v>17</v>
      </c>
      <c r="P9" s="77" t="s">
        <v>16</v>
      </c>
      <c r="Q9" s="78" t="s">
        <v>17</v>
      </c>
      <c r="R9" s="77" t="s">
        <v>16</v>
      </c>
      <c r="S9" s="648"/>
      <c r="T9" s="735"/>
      <c r="U9" s="79" t="s">
        <v>17</v>
      </c>
      <c r="V9" s="77" t="s">
        <v>16</v>
      </c>
      <c r="W9" s="78" t="s">
        <v>17</v>
      </c>
      <c r="X9" s="77" t="s">
        <v>16</v>
      </c>
      <c r="Y9" s="648"/>
      <c r="Z9" s="735"/>
    </row>
    <row r="10" spans="1:26" s="513" customFormat="1" ht="18" customHeight="1" thickBot="1" thickTop="1">
      <c r="A10" s="502" t="s">
        <v>22</v>
      </c>
      <c r="B10" s="503"/>
      <c r="C10" s="504">
        <f>SUM(C11:C67)</f>
        <v>1814037</v>
      </c>
      <c r="D10" s="505">
        <f>SUM(D11:D67)</f>
        <v>1814037</v>
      </c>
      <c r="E10" s="506">
        <f>SUM(E11:E67)</f>
        <v>51877</v>
      </c>
      <c r="F10" s="505">
        <f>SUM(F11:F67)</f>
        <v>51877</v>
      </c>
      <c r="G10" s="507">
        <f>SUM(C10:F10)</f>
        <v>3731828</v>
      </c>
      <c r="H10" s="508">
        <f aca="true" t="shared" si="0" ref="H10:H16">G10/$G$10</f>
        <v>1</v>
      </c>
      <c r="I10" s="509">
        <f>SUM(I11:I67)</f>
        <v>1924243</v>
      </c>
      <c r="J10" s="505">
        <f>SUM(J11:J67)</f>
        <v>1924243</v>
      </c>
      <c r="K10" s="506">
        <f>SUM(K11:K67)</f>
        <v>61131</v>
      </c>
      <c r="L10" s="505">
        <f>SUM(L11:L67)</f>
        <v>61131</v>
      </c>
      <c r="M10" s="507">
        <f aca="true" t="shared" si="1" ref="M10:M16">SUM(I10:L10)</f>
        <v>3970748</v>
      </c>
      <c r="N10" s="510">
        <f aca="true" t="shared" si="2" ref="N10:N16">IF(ISERROR(G10/M10-1),"         /0",(G10/M10-1))</f>
        <v>-0.060170023380985094</v>
      </c>
      <c r="O10" s="511">
        <f>SUM(O11:O67)</f>
        <v>5388514</v>
      </c>
      <c r="P10" s="505">
        <f>SUM(P11:P67)</f>
        <v>5388514</v>
      </c>
      <c r="Q10" s="506">
        <f>SUM(Q11:Q67)</f>
        <v>177491</v>
      </c>
      <c r="R10" s="505">
        <f>SUM(R11:R67)</f>
        <v>177491</v>
      </c>
      <c r="S10" s="507">
        <f aca="true" t="shared" si="3" ref="S10:S16">SUM(O10:R10)</f>
        <v>11132010</v>
      </c>
      <c r="T10" s="508">
        <f aca="true" t="shared" si="4" ref="T10:T16">S10/$S$10</f>
        <v>1</v>
      </c>
      <c r="U10" s="509">
        <f>SUM(U11:U67)</f>
        <v>5660812</v>
      </c>
      <c r="V10" s="505">
        <f>SUM(V11:V67)</f>
        <v>5660812</v>
      </c>
      <c r="W10" s="506">
        <f>SUM(W11:W67)</f>
        <v>194641</v>
      </c>
      <c r="X10" s="505">
        <f>SUM(X11:X67)</f>
        <v>194641</v>
      </c>
      <c r="Y10" s="507">
        <f aca="true" t="shared" si="5" ref="Y10:Y16">SUM(U10:X10)</f>
        <v>11710906</v>
      </c>
      <c r="Z10" s="512">
        <f>IF(ISERROR(S10/Y10-1),"         /0",(S10/Y10-1))</f>
        <v>-0.04943221301579914</v>
      </c>
    </row>
    <row r="11" spans="1:26" ht="21" customHeight="1" thickTop="1">
      <c r="A11" s="298" t="s">
        <v>396</v>
      </c>
      <c r="B11" s="299" t="s">
        <v>397</v>
      </c>
      <c r="C11" s="300">
        <v>668476</v>
      </c>
      <c r="D11" s="301">
        <v>671698</v>
      </c>
      <c r="E11" s="302">
        <v>8229</v>
      </c>
      <c r="F11" s="301">
        <v>7936</v>
      </c>
      <c r="G11" s="303">
        <f aca="true" t="shared" si="6" ref="G11:G67">SUM(C11:F11)</f>
        <v>1356339</v>
      </c>
      <c r="H11" s="304">
        <f t="shared" si="0"/>
        <v>0.3634516381783941</v>
      </c>
      <c r="I11" s="305">
        <v>680587</v>
      </c>
      <c r="J11" s="301">
        <v>699193</v>
      </c>
      <c r="K11" s="302">
        <v>10537</v>
      </c>
      <c r="L11" s="301">
        <v>10733</v>
      </c>
      <c r="M11" s="303">
        <f t="shared" si="1"/>
        <v>1401050</v>
      </c>
      <c r="N11" s="306">
        <f t="shared" si="2"/>
        <v>-0.03191249420077802</v>
      </c>
      <c r="O11" s="300">
        <v>1927140</v>
      </c>
      <c r="P11" s="301">
        <v>2031995</v>
      </c>
      <c r="Q11" s="302">
        <v>29328</v>
      </c>
      <c r="R11" s="301">
        <v>28472</v>
      </c>
      <c r="S11" s="303">
        <f t="shared" si="3"/>
        <v>4016935</v>
      </c>
      <c r="T11" s="304">
        <f t="shared" si="4"/>
        <v>0.3608454358197666</v>
      </c>
      <c r="U11" s="305">
        <v>1950119</v>
      </c>
      <c r="V11" s="301">
        <v>2068416</v>
      </c>
      <c r="W11" s="302">
        <v>34233</v>
      </c>
      <c r="X11" s="301">
        <v>36083</v>
      </c>
      <c r="Y11" s="303">
        <f t="shared" si="5"/>
        <v>4088851</v>
      </c>
      <c r="Z11" s="307">
        <f aca="true" t="shared" si="7" ref="Z11:Z16">IF(ISERROR(S11/Y11-1),"         /0",IF(S11/Y11&gt;5,"  *  ",(S11/Y11-1)))</f>
        <v>-0.01758831515259418</v>
      </c>
    </row>
    <row r="12" spans="1:26" ht="21" customHeight="1">
      <c r="A12" s="308" t="s">
        <v>398</v>
      </c>
      <c r="B12" s="309" t="s">
        <v>399</v>
      </c>
      <c r="C12" s="310">
        <v>223597</v>
      </c>
      <c r="D12" s="311">
        <v>220679</v>
      </c>
      <c r="E12" s="312">
        <v>301</v>
      </c>
      <c r="F12" s="311">
        <v>344</v>
      </c>
      <c r="G12" s="313">
        <f t="shared" si="6"/>
        <v>444921</v>
      </c>
      <c r="H12" s="314">
        <f t="shared" si="0"/>
        <v>0.11922334041118722</v>
      </c>
      <c r="I12" s="315">
        <v>250613</v>
      </c>
      <c r="J12" s="311">
        <v>249360</v>
      </c>
      <c r="K12" s="312">
        <v>2005</v>
      </c>
      <c r="L12" s="311">
        <v>2420</v>
      </c>
      <c r="M12" s="313">
        <f t="shared" si="1"/>
        <v>504398</v>
      </c>
      <c r="N12" s="316">
        <f t="shared" si="2"/>
        <v>-0.11791680379382952</v>
      </c>
      <c r="O12" s="310">
        <v>666533</v>
      </c>
      <c r="P12" s="311">
        <v>648296</v>
      </c>
      <c r="Q12" s="312">
        <v>3826</v>
      </c>
      <c r="R12" s="311">
        <v>4233</v>
      </c>
      <c r="S12" s="313">
        <f t="shared" si="3"/>
        <v>1322888</v>
      </c>
      <c r="T12" s="314">
        <f t="shared" si="4"/>
        <v>0.11883640061408497</v>
      </c>
      <c r="U12" s="315">
        <v>731834</v>
      </c>
      <c r="V12" s="311">
        <v>723874</v>
      </c>
      <c r="W12" s="312">
        <v>8164</v>
      </c>
      <c r="X12" s="311">
        <v>8700</v>
      </c>
      <c r="Y12" s="313">
        <f t="shared" si="5"/>
        <v>1472572</v>
      </c>
      <c r="Z12" s="317">
        <f t="shared" si="7"/>
        <v>-0.10164800091268877</v>
      </c>
    </row>
    <row r="13" spans="1:26" ht="21" customHeight="1">
      <c r="A13" s="308" t="s">
        <v>400</v>
      </c>
      <c r="B13" s="309" t="s">
        <v>401</v>
      </c>
      <c r="C13" s="310">
        <v>168244</v>
      </c>
      <c r="D13" s="311">
        <v>172002</v>
      </c>
      <c r="E13" s="312">
        <v>140</v>
      </c>
      <c r="F13" s="311">
        <v>401</v>
      </c>
      <c r="G13" s="313">
        <f t="shared" si="6"/>
        <v>340787</v>
      </c>
      <c r="H13" s="314">
        <f t="shared" si="0"/>
        <v>0.09131905328970145</v>
      </c>
      <c r="I13" s="315">
        <v>164460</v>
      </c>
      <c r="J13" s="311">
        <v>159662</v>
      </c>
      <c r="K13" s="312">
        <v>1028</v>
      </c>
      <c r="L13" s="311">
        <v>1060</v>
      </c>
      <c r="M13" s="313">
        <f t="shared" si="1"/>
        <v>326210</v>
      </c>
      <c r="N13" s="316">
        <f t="shared" si="2"/>
        <v>0.04468593850587044</v>
      </c>
      <c r="O13" s="310">
        <v>499305</v>
      </c>
      <c r="P13" s="311">
        <v>489014</v>
      </c>
      <c r="Q13" s="312">
        <v>373</v>
      </c>
      <c r="R13" s="311">
        <v>775</v>
      </c>
      <c r="S13" s="313">
        <f t="shared" si="3"/>
        <v>989467</v>
      </c>
      <c r="T13" s="314">
        <f t="shared" si="4"/>
        <v>0.08888484649223276</v>
      </c>
      <c r="U13" s="315">
        <v>499789</v>
      </c>
      <c r="V13" s="311">
        <v>484128</v>
      </c>
      <c r="W13" s="312">
        <v>2418</v>
      </c>
      <c r="X13" s="311">
        <v>2974</v>
      </c>
      <c r="Y13" s="313">
        <f t="shared" si="5"/>
        <v>989309</v>
      </c>
      <c r="Z13" s="317">
        <f t="shared" si="7"/>
        <v>0.00015970743215709682</v>
      </c>
    </row>
    <row r="14" spans="1:26" ht="21" customHeight="1">
      <c r="A14" s="308" t="s">
        <v>402</v>
      </c>
      <c r="B14" s="309" t="s">
        <v>403</v>
      </c>
      <c r="C14" s="310">
        <v>133477</v>
      </c>
      <c r="D14" s="311">
        <v>132463</v>
      </c>
      <c r="E14" s="312">
        <v>1566</v>
      </c>
      <c r="F14" s="311">
        <v>845</v>
      </c>
      <c r="G14" s="313">
        <f t="shared" si="6"/>
        <v>268351</v>
      </c>
      <c r="H14" s="314">
        <f t="shared" si="0"/>
        <v>0.07190872676875783</v>
      </c>
      <c r="I14" s="315">
        <v>180572</v>
      </c>
      <c r="J14" s="311">
        <v>179634</v>
      </c>
      <c r="K14" s="312">
        <v>3254</v>
      </c>
      <c r="L14" s="311">
        <v>3166</v>
      </c>
      <c r="M14" s="313">
        <f t="shared" si="1"/>
        <v>366626</v>
      </c>
      <c r="N14" s="316">
        <f t="shared" si="2"/>
        <v>-0.26805245672701883</v>
      </c>
      <c r="O14" s="310">
        <v>395732</v>
      </c>
      <c r="P14" s="311">
        <v>387836</v>
      </c>
      <c r="Q14" s="312">
        <v>4827</v>
      </c>
      <c r="R14" s="311">
        <v>4288</v>
      </c>
      <c r="S14" s="313">
        <f t="shared" si="3"/>
        <v>792683</v>
      </c>
      <c r="T14" s="314">
        <f t="shared" si="4"/>
        <v>0.07120753574601532</v>
      </c>
      <c r="U14" s="315">
        <v>528741</v>
      </c>
      <c r="V14" s="311">
        <v>517266</v>
      </c>
      <c r="W14" s="312">
        <v>10080</v>
      </c>
      <c r="X14" s="311">
        <v>9129</v>
      </c>
      <c r="Y14" s="313">
        <f t="shared" si="5"/>
        <v>1065216</v>
      </c>
      <c r="Z14" s="317">
        <f t="shared" si="7"/>
        <v>-0.25584764029079543</v>
      </c>
    </row>
    <row r="15" spans="1:26" ht="21" customHeight="1">
      <c r="A15" s="308" t="s">
        <v>404</v>
      </c>
      <c r="B15" s="309" t="s">
        <v>405</v>
      </c>
      <c r="C15" s="310">
        <v>77600</v>
      </c>
      <c r="D15" s="311">
        <v>77769</v>
      </c>
      <c r="E15" s="312">
        <v>6693</v>
      </c>
      <c r="F15" s="311">
        <v>6517</v>
      </c>
      <c r="G15" s="313">
        <f t="shared" si="6"/>
        <v>168579</v>
      </c>
      <c r="H15" s="314">
        <f t="shared" si="0"/>
        <v>0.04517330380714224</v>
      </c>
      <c r="I15" s="315">
        <v>72832</v>
      </c>
      <c r="J15" s="311">
        <v>73981</v>
      </c>
      <c r="K15" s="312">
        <v>12836</v>
      </c>
      <c r="L15" s="311">
        <v>13200</v>
      </c>
      <c r="M15" s="313">
        <f t="shared" si="1"/>
        <v>172849</v>
      </c>
      <c r="N15" s="316">
        <f t="shared" si="2"/>
        <v>-0.024703643064177383</v>
      </c>
      <c r="O15" s="310">
        <v>245256</v>
      </c>
      <c r="P15" s="311">
        <v>239215</v>
      </c>
      <c r="Q15" s="312">
        <v>25717</v>
      </c>
      <c r="R15" s="311">
        <v>25202</v>
      </c>
      <c r="S15" s="313">
        <f t="shared" si="3"/>
        <v>535390</v>
      </c>
      <c r="T15" s="314">
        <f t="shared" si="4"/>
        <v>0.048094638793892565</v>
      </c>
      <c r="U15" s="315">
        <v>225653</v>
      </c>
      <c r="V15" s="311">
        <v>220754</v>
      </c>
      <c r="W15" s="312">
        <v>44568</v>
      </c>
      <c r="X15" s="311">
        <v>44435</v>
      </c>
      <c r="Y15" s="313">
        <f t="shared" si="5"/>
        <v>535410</v>
      </c>
      <c r="Z15" s="317">
        <f t="shared" si="7"/>
        <v>-3.735455071818272E-05</v>
      </c>
    </row>
    <row r="16" spans="1:26" ht="21" customHeight="1">
      <c r="A16" s="308" t="s">
        <v>406</v>
      </c>
      <c r="B16" s="309" t="s">
        <v>407</v>
      </c>
      <c r="C16" s="310">
        <v>79218</v>
      </c>
      <c r="D16" s="311">
        <v>78690</v>
      </c>
      <c r="E16" s="312">
        <v>2759</v>
      </c>
      <c r="F16" s="311">
        <v>3007</v>
      </c>
      <c r="G16" s="313">
        <f t="shared" si="6"/>
        <v>163674</v>
      </c>
      <c r="H16" s="314">
        <f t="shared" si="0"/>
        <v>0.043858934548966354</v>
      </c>
      <c r="I16" s="315">
        <v>100190</v>
      </c>
      <c r="J16" s="311">
        <v>97051</v>
      </c>
      <c r="K16" s="312">
        <v>3029</v>
      </c>
      <c r="L16" s="311">
        <v>3203</v>
      </c>
      <c r="M16" s="313">
        <f t="shared" si="1"/>
        <v>203473</v>
      </c>
      <c r="N16" s="316">
        <f t="shared" si="2"/>
        <v>-0.19559843320735426</v>
      </c>
      <c r="O16" s="310">
        <v>250723</v>
      </c>
      <c r="P16" s="311">
        <v>240768</v>
      </c>
      <c r="Q16" s="312">
        <v>9797</v>
      </c>
      <c r="R16" s="311">
        <v>9889</v>
      </c>
      <c r="S16" s="313">
        <f t="shared" si="3"/>
        <v>511177</v>
      </c>
      <c r="T16" s="314">
        <f t="shared" si="4"/>
        <v>0.045919559899784496</v>
      </c>
      <c r="U16" s="315">
        <v>302308</v>
      </c>
      <c r="V16" s="311">
        <v>290840</v>
      </c>
      <c r="W16" s="312">
        <v>7886</v>
      </c>
      <c r="X16" s="311">
        <v>8448</v>
      </c>
      <c r="Y16" s="313">
        <f t="shared" si="5"/>
        <v>609482</v>
      </c>
      <c r="Z16" s="317">
        <f t="shared" si="7"/>
        <v>-0.16129270429643539</v>
      </c>
    </row>
    <row r="17" spans="1:26" ht="21" customHeight="1">
      <c r="A17" s="308" t="s">
        <v>408</v>
      </c>
      <c r="B17" s="309" t="s">
        <v>409</v>
      </c>
      <c r="C17" s="310">
        <v>69248</v>
      </c>
      <c r="D17" s="311">
        <v>69523</v>
      </c>
      <c r="E17" s="312">
        <v>27</v>
      </c>
      <c r="F17" s="311">
        <v>269</v>
      </c>
      <c r="G17" s="313">
        <f t="shared" si="6"/>
        <v>139067</v>
      </c>
      <c r="H17" s="314">
        <f>G17/$G$10</f>
        <v>0.037265115112486424</v>
      </c>
      <c r="I17" s="315">
        <v>64746</v>
      </c>
      <c r="J17" s="311">
        <v>62905</v>
      </c>
      <c r="K17" s="312">
        <v>424</v>
      </c>
      <c r="L17" s="311">
        <v>153</v>
      </c>
      <c r="M17" s="313">
        <f>SUM(I17:L17)</f>
        <v>128228</v>
      </c>
      <c r="N17" s="316">
        <f>IF(ISERROR(G17/M17-1),"         /0",(G17/M17-1))</f>
        <v>0.08452912000499113</v>
      </c>
      <c r="O17" s="310">
        <v>214281</v>
      </c>
      <c r="P17" s="311">
        <v>206539</v>
      </c>
      <c r="Q17" s="312">
        <v>180</v>
      </c>
      <c r="R17" s="311">
        <v>462</v>
      </c>
      <c r="S17" s="313">
        <f>SUM(O17:R17)</f>
        <v>421462</v>
      </c>
      <c r="T17" s="314">
        <f>S17/$S$10</f>
        <v>0.037860368433014345</v>
      </c>
      <c r="U17" s="315">
        <v>205600</v>
      </c>
      <c r="V17" s="311">
        <v>193698</v>
      </c>
      <c r="W17" s="312">
        <v>1094</v>
      </c>
      <c r="X17" s="311">
        <v>949</v>
      </c>
      <c r="Y17" s="313">
        <f>SUM(U17:X17)</f>
        <v>401341</v>
      </c>
      <c r="Z17" s="317">
        <f>IF(ISERROR(S17/Y17-1),"         /0",IF(S17/Y17&gt;5,"  *  ",(S17/Y17-1)))</f>
        <v>0.050134424342392236</v>
      </c>
    </row>
    <row r="18" spans="1:26" ht="21" customHeight="1">
      <c r="A18" s="308" t="s">
        <v>410</v>
      </c>
      <c r="B18" s="309" t="s">
        <v>411</v>
      </c>
      <c r="C18" s="310">
        <v>65118</v>
      </c>
      <c r="D18" s="311">
        <v>64031</v>
      </c>
      <c r="E18" s="312">
        <v>167</v>
      </c>
      <c r="F18" s="311">
        <v>630</v>
      </c>
      <c r="G18" s="313">
        <f aca="true" t="shared" si="8" ref="G18:G23">SUM(C18:F18)</f>
        <v>129946</v>
      </c>
      <c r="H18" s="314">
        <f aca="true" t="shared" si="9" ref="H18:H23">G18/$G$10</f>
        <v>0.034821004612216856</v>
      </c>
      <c r="I18" s="315">
        <v>57036</v>
      </c>
      <c r="J18" s="311">
        <v>54809</v>
      </c>
      <c r="K18" s="312">
        <v>2149</v>
      </c>
      <c r="L18" s="311">
        <v>1632</v>
      </c>
      <c r="M18" s="313">
        <f aca="true" t="shared" si="10" ref="M18:M23">SUM(I18:L18)</f>
        <v>115626</v>
      </c>
      <c r="N18" s="316">
        <f aca="true" t="shared" si="11" ref="N18:N23">IF(ISERROR(G18/M18-1),"         /0",(G18/M18-1))</f>
        <v>0.12384757753446451</v>
      </c>
      <c r="O18" s="310">
        <v>193303</v>
      </c>
      <c r="P18" s="311">
        <v>181710</v>
      </c>
      <c r="Q18" s="312">
        <v>2006</v>
      </c>
      <c r="R18" s="311">
        <v>2304</v>
      </c>
      <c r="S18" s="313">
        <f aca="true" t="shared" si="12" ref="S18:S23">SUM(O18:R18)</f>
        <v>379323</v>
      </c>
      <c r="T18" s="314">
        <f aca="true" t="shared" si="13" ref="T18:T23">S18/$S$10</f>
        <v>0.03407497837317789</v>
      </c>
      <c r="U18" s="315">
        <v>159376</v>
      </c>
      <c r="V18" s="311">
        <v>150377</v>
      </c>
      <c r="W18" s="312">
        <v>6331</v>
      </c>
      <c r="X18" s="311">
        <v>5762</v>
      </c>
      <c r="Y18" s="313">
        <f aca="true" t="shared" si="14" ref="Y18:Y23">SUM(U18:X18)</f>
        <v>321846</v>
      </c>
      <c r="Z18" s="317">
        <f aca="true" t="shared" si="15" ref="Z18:Z23">IF(ISERROR(S18/Y18-1),"         /0",IF(S18/Y18&gt;5,"  *  ",(S18/Y18-1)))</f>
        <v>0.17858541041367615</v>
      </c>
    </row>
    <row r="19" spans="1:26" ht="21" customHeight="1">
      <c r="A19" s="308" t="s">
        <v>412</v>
      </c>
      <c r="B19" s="309" t="s">
        <v>413</v>
      </c>
      <c r="C19" s="310">
        <v>56847</v>
      </c>
      <c r="D19" s="311">
        <v>56599</v>
      </c>
      <c r="E19" s="312">
        <v>344</v>
      </c>
      <c r="F19" s="311">
        <v>561</v>
      </c>
      <c r="G19" s="313">
        <f t="shared" si="8"/>
        <v>114351</v>
      </c>
      <c r="H19" s="314">
        <f t="shared" si="9"/>
        <v>0.030642087470269263</v>
      </c>
      <c r="I19" s="315">
        <v>64746</v>
      </c>
      <c r="J19" s="311">
        <v>63160</v>
      </c>
      <c r="K19" s="312">
        <v>1223</v>
      </c>
      <c r="L19" s="311">
        <v>1159</v>
      </c>
      <c r="M19" s="313">
        <f t="shared" si="10"/>
        <v>130288</v>
      </c>
      <c r="N19" s="316">
        <f t="shared" si="11"/>
        <v>-0.12232131892422937</v>
      </c>
      <c r="O19" s="310">
        <v>171327</v>
      </c>
      <c r="P19" s="311">
        <v>163423</v>
      </c>
      <c r="Q19" s="312">
        <v>1380</v>
      </c>
      <c r="R19" s="311">
        <v>1753</v>
      </c>
      <c r="S19" s="313">
        <f t="shared" si="12"/>
        <v>337883</v>
      </c>
      <c r="T19" s="314">
        <f t="shared" si="13"/>
        <v>0.03035238020806665</v>
      </c>
      <c r="U19" s="315">
        <v>189343</v>
      </c>
      <c r="V19" s="311">
        <v>180869</v>
      </c>
      <c r="W19" s="312">
        <v>4101</v>
      </c>
      <c r="X19" s="311">
        <v>3828</v>
      </c>
      <c r="Y19" s="313">
        <f t="shared" si="14"/>
        <v>378141</v>
      </c>
      <c r="Z19" s="317">
        <f t="shared" si="15"/>
        <v>-0.10646293313869692</v>
      </c>
    </row>
    <row r="20" spans="1:26" ht="21" customHeight="1">
      <c r="A20" s="308" t="s">
        <v>414</v>
      </c>
      <c r="B20" s="309" t="s">
        <v>415</v>
      </c>
      <c r="C20" s="310">
        <v>40149</v>
      </c>
      <c r="D20" s="311">
        <v>40264</v>
      </c>
      <c r="E20" s="312">
        <v>5067</v>
      </c>
      <c r="F20" s="311">
        <v>4979</v>
      </c>
      <c r="G20" s="313">
        <f t="shared" si="8"/>
        <v>90459</v>
      </c>
      <c r="H20" s="314">
        <f t="shared" si="9"/>
        <v>0.024239863144818036</v>
      </c>
      <c r="I20" s="315">
        <v>42391</v>
      </c>
      <c r="J20" s="311">
        <v>42235</v>
      </c>
      <c r="K20" s="312">
        <v>939</v>
      </c>
      <c r="L20" s="311">
        <v>1081</v>
      </c>
      <c r="M20" s="313">
        <f t="shared" si="10"/>
        <v>86646</v>
      </c>
      <c r="N20" s="316">
        <f t="shared" si="11"/>
        <v>0.04400664773907614</v>
      </c>
      <c r="O20" s="310">
        <v>118960</v>
      </c>
      <c r="P20" s="311">
        <v>125365</v>
      </c>
      <c r="Q20" s="312">
        <v>14765</v>
      </c>
      <c r="R20" s="311">
        <v>16335</v>
      </c>
      <c r="S20" s="313">
        <f t="shared" si="12"/>
        <v>275425</v>
      </c>
      <c r="T20" s="314">
        <f t="shared" si="13"/>
        <v>0.024741713311432528</v>
      </c>
      <c r="U20" s="315">
        <v>121262</v>
      </c>
      <c r="V20" s="311">
        <v>126395</v>
      </c>
      <c r="W20" s="312">
        <v>4048</v>
      </c>
      <c r="X20" s="311">
        <v>5377</v>
      </c>
      <c r="Y20" s="313">
        <f t="shared" si="14"/>
        <v>257082</v>
      </c>
      <c r="Z20" s="317">
        <f t="shared" si="15"/>
        <v>0.07135077523902877</v>
      </c>
    </row>
    <row r="21" spans="1:26" ht="21" customHeight="1">
      <c r="A21" s="308" t="s">
        <v>416</v>
      </c>
      <c r="B21" s="309" t="s">
        <v>417</v>
      </c>
      <c r="C21" s="310">
        <v>31511</v>
      </c>
      <c r="D21" s="311">
        <v>33581</v>
      </c>
      <c r="E21" s="312">
        <v>117</v>
      </c>
      <c r="F21" s="311">
        <v>138</v>
      </c>
      <c r="G21" s="313">
        <f t="shared" si="8"/>
        <v>65347</v>
      </c>
      <c r="H21" s="314">
        <f t="shared" si="9"/>
        <v>0.017510721287261898</v>
      </c>
      <c r="I21" s="315">
        <v>36672</v>
      </c>
      <c r="J21" s="311">
        <v>36232</v>
      </c>
      <c r="K21" s="312">
        <v>16</v>
      </c>
      <c r="L21" s="311">
        <v>38</v>
      </c>
      <c r="M21" s="313">
        <f t="shared" si="10"/>
        <v>72958</v>
      </c>
      <c r="N21" s="316">
        <f t="shared" si="11"/>
        <v>-0.1043202938677047</v>
      </c>
      <c r="O21" s="310">
        <v>103282</v>
      </c>
      <c r="P21" s="311">
        <v>100051</v>
      </c>
      <c r="Q21" s="312">
        <v>278</v>
      </c>
      <c r="R21" s="311">
        <v>305</v>
      </c>
      <c r="S21" s="313">
        <f t="shared" si="12"/>
        <v>203916</v>
      </c>
      <c r="T21" s="314">
        <f t="shared" si="13"/>
        <v>0.018317985700695563</v>
      </c>
      <c r="U21" s="315">
        <v>117994</v>
      </c>
      <c r="V21" s="311">
        <v>105675</v>
      </c>
      <c r="W21" s="312">
        <v>381</v>
      </c>
      <c r="X21" s="311">
        <v>87</v>
      </c>
      <c r="Y21" s="313">
        <f t="shared" si="14"/>
        <v>224137</v>
      </c>
      <c r="Z21" s="317">
        <f t="shared" si="15"/>
        <v>-0.09021714397890579</v>
      </c>
    </row>
    <row r="22" spans="1:26" ht="21" customHeight="1">
      <c r="A22" s="308" t="s">
        <v>418</v>
      </c>
      <c r="B22" s="309" t="s">
        <v>419</v>
      </c>
      <c r="C22" s="310">
        <v>33790</v>
      </c>
      <c r="D22" s="311">
        <v>30609</v>
      </c>
      <c r="E22" s="312">
        <v>199</v>
      </c>
      <c r="F22" s="311">
        <v>117</v>
      </c>
      <c r="G22" s="313">
        <f t="shared" si="8"/>
        <v>64715</v>
      </c>
      <c r="H22" s="314">
        <f t="shared" si="9"/>
        <v>0.017341367287023946</v>
      </c>
      <c r="I22" s="315">
        <v>34999</v>
      </c>
      <c r="J22" s="311">
        <v>33956</v>
      </c>
      <c r="K22" s="312">
        <v>289</v>
      </c>
      <c r="L22" s="311">
        <v>337</v>
      </c>
      <c r="M22" s="313">
        <f t="shared" si="10"/>
        <v>69581</v>
      </c>
      <c r="N22" s="316">
        <f t="shared" si="11"/>
        <v>-0.06993288397694775</v>
      </c>
      <c r="O22" s="310">
        <v>102004</v>
      </c>
      <c r="P22" s="311">
        <v>95100</v>
      </c>
      <c r="Q22" s="312">
        <v>530</v>
      </c>
      <c r="R22" s="311">
        <v>722</v>
      </c>
      <c r="S22" s="313">
        <f t="shared" si="12"/>
        <v>198356</v>
      </c>
      <c r="T22" s="314">
        <f t="shared" si="13"/>
        <v>0.017818525136071562</v>
      </c>
      <c r="U22" s="315">
        <v>108164</v>
      </c>
      <c r="V22" s="311">
        <v>104049</v>
      </c>
      <c r="W22" s="312">
        <v>688</v>
      </c>
      <c r="X22" s="311">
        <v>668</v>
      </c>
      <c r="Y22" s="313">
        <f t="shared" si="14"/>
        <v>213569</v>
      </c>
      <c r="Z22" s="317">
        <f t="shared" si="15"/>
        <v>-0.07123224812589846</v>
      </c>
    </row>
    <row r="23" spans="1:26" ht="21" customHeight="1">
      <c r="A23" s="308" t="s">
        <v>420</v>
      </c>
      <c r="B23" s="309" t="s">
        <v>421</v>
      </c>
      <c r="C23" s="310">
        <v>16166</v>
      </c>
      <c r="D23" s="311">
        <v>16200</v>
      </c>
      <c r="E23" s="312">
        <v>143</v>
      </c>
      <c r="F23" s="311">
        <v>50</v>
      </c>
      <c r="G23" s="313">
        <f t="shared" si="8"/>
        <v>32559</v>
      </c>
      <c r="H23" s="314">
        <f t="shared" si="9"/>
        <v>0.008724678629347333</v>
      </c>
      <c r="I23" s="315">
        <v>15330</v>
      </c>
      <c r="J23" s="311">
        <v>15116</v>
      </c>
      <c r="K23" s="312">
        <v>31</v>
      </c>
      <c r="L23" s="311">
        <v>26</v>
      </c>
      <c r="M23" s="313">
        <f t="shared" si="10"/>
        <v>30503</v>
      </c>
      <c r="N23" s="316">
        <f t="shared" si="11"/>
        <v>0.0674032062420089</v>
      </c>
      <c r="O23" s="310">
        <v>48501</v>
      </c>
      <c r="P23" s="311">
        <v>46375</v>
      </c>
      <c r="Q23" s="312">
        <v>249</v>
      </c>
      <c r="R23" s="311">
        <v>158</v>
      </c>
      <c r="S23" s="313">
        <f t="shared" si="12"/>
        <v>95283</v>
      </c>
      <c r="T23" s="314">
        <f t="shared" si="13"/>
        <v>0.008559370679688573</v>
      </c>
      <c r="U23" s="315">
        <v>45973</v>
      </c>
      <c r="V23" s="311">
        <v>43488</v>
      </c>
      <c r="W23" s="312">
        <v>241</v>
      </c>
      <c r="X23" s="311">
        <v>146</v>
      </c>
      <c r="Y23" s="313">
        <f t="shared" si="14"/>
        <v>89848</v>
      </c>
      <c r="Z23" s="317">
        <f t="shared" si="15"/>
        <v>0.06049105155373513</v>
      </c>
    </row>
    <row r="24" spans="1:26" ht="21" customHeight="1">
      <c r="A24" s="308" t="s">
        <v>422</v>
      </c>
      <c r="B24" s="309" t="s">
        <v>423</v>
      </c>
      <c r="C24" s="310">
        <v>13444</v>
      </c>
      <c r="D24" s="311">
        <v>12713</v>
      </c>
      <c r="E24" s="312">
        <v>1863</v>
      </c>
      <c r="F24" s="311">
        <v>1635</v>
      </c>
      <c r="G24" s="313">
        <f t="shared" si="6"/>
        <v>29655</v>
      </c>
      <c r="H24" s="314">
        <f aca="true" t="shared" si="16" ref="H24:H34">G24/$G$10</f>
        <v>0.00794650771686155</v>
      </c>
      <c r="I24" s="315">
        <v>14232</v>
      </c>
      <c r="J24" s="311">
        <v>13917</v>
      </c>
      <c r="K24" s="312">
        <v>535</v>
      </c>
      <c r="L24" s="311">
        <v>447</v>
      </c>
      <c r="M24" s="313">
        <f aca="true" t="shared" si="17" ref="M24:M34">SUM(I24:L24)</f>
        <v>29131</v>
      </c>
      <c r="N24" s="316">
        <f aca="true" t="shared" si="18" ref="N24:N34">IF(ISERROR(G24/M24-1),"         /0",(G24/M24-1))</f>
        <v>0.017987710686210523</v>
      </c>
      <c r="O24" s="310">
        <v>42890</v>
      </c>
      <c r="P24" s="311">
        <v>36998</v>
      </c>
      <c r="Q24" s="312">
        <v>4799</v>
      </c>
      <c r="R24" s="311">
        <v>5009</v>
      </c>
      <c r="S24" s="313">
        <f aca="true" t="shared" si="19" ref="S24:S34">SUM(O24:R24)</f>
        <v>89696</v>
      </c>
      <c r="T24" s="314">
        <f aca="true" t="shared" si="20" ref="T24:T34">S24/$S$10</f>
        <v>0.008057484677070898</v>
      </c>
      <c r="U24" s="315">
        <v>45119</v>
      </c>
      <c r="V24" s="311">
        <v>40043</v>
      </c>
      <c r="W24" s="312">
        <v>1726</v>
      </c>
      <c r="X24" s="311">
        <v>2096</v>
      </c>
      <c r="Y24" s="313">
        <f aca="true" t="shared" si="21" ref="Y24:Y34">SUM(U24:X24)</f>
        <v>88984</v>
      </c>
      <c r="Z24" s="317">
        <f aca="true" t="shared" si="22" ref="Z24:Z34">IF(ISERROR(S24/Y24-1),"         /0",IF(S24/Y24&gt;5,"  *  ",(S24/Y24-1)))</f>
        <v>0.008001438460846888</v>
      </c>
    </row>
    <row r="25" spans="1:26" ht="21" customHeight="1">
      <c r="A25" s="308" t="s">
        <v>424</v>
      </c>
      <c r="B25" s="309" t="s">
        <v>424</v>
      </c>
      <c r="C25" s="310">
        <v>13485</v>
      </c>
      <c r="D25" s="311">
        <v>13227</v>
      </c>
      <c r="E25" s="312">
        <v>260</v>
      </c>
      <c r="F25" s="311">
        <v>245</v>
      </c>
      <c r="G25" s="313">
        <f t="shared" si="6"/>
        <v>27217</v>
      </c>
      <c r="H25" s="314">
        <f t="shared" si="16"/>
        <v>0.00729320858303223</v>
      </c>
      <c r="I25" s="315">
        <v>13885</v>
      </c>
      <c r="J25" s="311">
        <v>13833</v>
      </c>
      <c r="K25" s="312">
        <v>391</v>
      </c>
      <c r="L25" s="311">
        <v>340</v>
      </c>
      <c r="M25" s="313">
        <f t="shared" si="17"/>
        <v>28449</v>
      </c>
      <c r="N25" s="316">
        <f t="shared" si="18"/>
        <v>-0.043305564343210645</v>
      </c>
      <c r="O25" s="310">
        <v>40549</v>
      </c>
      <c r="P25" s="311">
        <v>38772</v>
      </c>
      <c r="Q25" s="312">
        <v>701</v>
      </c>
      <c r="R25" s="311">
        <v>643</v>
      </c>
      <c r="S25" s="313">
        <f t="shared" si="19"/>
        <v>80665</v>
      </c>
      <c r="T25" s="314">
        <f t="shared" si="20"/>
        <v>0.007246220583704111</v>
      </c>
      <c r="U25" s="315">
        <v>38867</v>
      </c>
      <c r="V25" s="311">
        <v>37694</v>
      </c>
      <c r="W25" s="312">
        <v>1323</v>
      </c>
      <c r="X25" s="311">
        <v>1121</v>
      </c>
      <c r="Y25" s="313">
        <f t="shared" si="21"/>
        <v>79005</v>
      </c>
      <c r="Z25" s="317">
        <f t="shared" si="22"/>
        <v>0.021011328396936868</v>
      </c>
    </row>
    <row r="26" spans="1:26" ht="21" customHeight="1">
      <c r="A26" s="308" t="s">
        <v>425</v>
      </c>
      <c r="B26" s="309" t="s">
        <v>426</v>
      </c>
      <c r="C26" s="310">
        <v>13291</v>
      </c>
      <c r="D26" s="311">
        <v>13371</v>
      </c>
      <c r="E26" s="312">
        <v>121</v>
      </c>
      <c r="F26" s="311">
        <v>120</v>
      </c>
      <c r="G26" s="313">
        <f t="shared" si="6"/>
        <v>26903</v>
      </c>
      <c r="H26" s="314">
        <f>G26/$G$10</f>
        <v>0.007209067513293753</v>
      </c>
      <c r="I26" s="315">
        <v>15493</v>
      </c>
      <c r="J26" s="311">
        <v>15378</v>
      </c>
      <c r="K26" s="312">
        <v>10</v>
      </c>
      <c r="L26" s="311">
        <v>11</v>
      </c>
      <c r="M26" s="313">
        <f>SUM(I26:L26)</f>
        <v>30892</v>
      </c>
      <c r="N26" s="316">
        <f>IF(ISERROR(G26/M26-1),"         /0",(G26/M26-1))</f>
        <v>-0.12912728214424452</v>
      </c>
      <c r="O26" s="310">
        <v>35162</v>
      </c>
      <c r="P26" s="311">
        <v>34329</v>
      </c>
      <c r="Q26" s="312">
        <v>579</v>
      </c>
      <c r="R26" s="311">
        <v>753</v>
      </c>
      <c r="S26" s="313">
        <f>SUM(O26:R26)</f>
        <v>70823</v>
      </c>
      <c r="T26" s="314">
        <f>S26/$S$10</f>
        <v>0.0063621035194901905</v>
      </c>
      <c r="U26" s="315">
        <v>47192</v>
      </c>
      <c r="V26" s="311">
        <v>45835</v>
      </c>
      <c r="W26" s="312">
        <v>261</v>
      </c>
      <c r="X26" s="311">
        <v>148</v>
      </c>
      <c r="Y26" s="313">
        <f>SUM(U26:X26)</f>
        <v>93436</v>
      </c>
      <c r="Z26" s="317">
        <f>IF(ISERROR(S26/Y26-1),"         /0",IF(S26/Y26&gt;5,"  *  ",(S26/Y26-1)))</f>
        <v>-0.24201592533926963</v>
      </c>
    </row>
    <row r="27" spans="1:26" ht="21" customHeight="1">
      <c r="A27" s="308" t="s">
        <v>427</v>
      </c>
      <c r="B27" s="309" t="s">
        <v>428</v>
      </c>
      <c r="C27" s="310">
        <v>12694</v>
      </c>
      <c r="D27" s="311">
        <v>12936</v>
      </c>
      <c r="E27" s="312">
        <v>128</v>
      </c>
      <c r="F27" s="311">
        <v>151</v>
      </c>
      <c r="G27" s="313">
        <f t="shared" si="6"/>
        <v>25909</v>
      </c>
      <c r="H27" s="314">
        <f>G27/$G$10</f>
        <v>0.0069427101141853265</v>
      </c>
      <c r="I27" s="315">
        <v>12203</v>
      </c>
      <c r="J27" s="311">
        <v>12069</v>
      </c>
      <c r="K27" s="312">
        <v>4</v>
      </c>
      <c r="L27" s="311">
        <v>9</v>
      </c>
      <c r="M27" s="313">
        <f>SUM(I27:L27)</f>
        <v>24285</v>
      </c>
      <c r="N27" s="316">
        <f>IF(ISERROR(G27/M27-1),"         /0",(G27/M27-1))</f>
        <v>0.06687255507514922</v>
      </c>
      <c r="O27" s="310">
        <v>37998</v>
      </c>
      <c r="P27" s="311">
        <v>36449</v>
      </c>
      <c r="Q27" s="312">
        <v>159</v>
      </c>
      <c r="R27" s="311">
        <v>271</v>
      </c>
      <c r="S27" s="313">
        <f>SUM(O27:R27)</f>
        <v>74877</v>
      </c>
      <c r="T27" s="314">
        <f>S27/$S$10</f>
        <v>0.0067262785426890565</v>
      </c>
      <c r="U27" s="315">
        <v>35477</v>
      </c>
      <c r="V27" s="311">
        <v>32957</v>
      </c>
      <c r="W27" s="312">
        <v>373</v>
      </c>
      <c r="X27" s="311">
        <v>156</v>
      </c>
      <c r="Y27" s="313">
        <f>SUM(U27:X27)</f>
        <v>68963</v>
      </c>
      <c r="Z27" s="317">
        <f>IF(ISERROR(S27/Y27-1),"         /0",IF(S27/Y27&gt;5,"  *  ",(S27/Y27-1)))</f>
        <v>0.0857561300987486</v>
      </c>
    </row>
    <row r="28" spans="1:26" ht="21" customHeight="1">
      <c r="A28" s="308" t="s">
        <v>429</v>
      </c>
      <c r="B28" s="309" t="s">
        <v>430</v>
      </c>
      <c r="C28" s="310">
        <v>11211</v>
      </c>
      <c r="D28" s="311">
        <v>11035</v>
      </c>
      <c r="E28" s="312">
        <v>326</v>
      </c>
      <c r="F28" s="311">
        <v>309</v>
      </c>
      <c r="G28" s="313">
        <f t="shared" si="6"/>
        <v>22881</v>
      </c>
      <c r="H28" s="314">
        <f>G28/$G$10</f>
        <v>0.006131311518108551</v>
      </c>
      <c r="I28" s="315">
        <v>12844</v>
      </c>
      <c r="J28" s="311">
        <v>12563</v>
      </c>
      <c r="K28" s="312">
        <v>380</v>
      </c>
      <c r="L28" s="311">
        <v>377</v>
      </c>
      <c r="M28" s="313">
        <f>SUM(I28:L28)</f>
        <v>26164</v>
      </c>
      <c r="N28" s="316">
        <f>IF(ISERROR(G28/M28-1),"         /0",(G28/M28-1))</f>
        <v>-0.12547775569484787</v>
      </c>
      <c r="O28" s="310">
        <v>30892</v>
      </c>
      <c r="P28" s="311">
        <v>30208</v>
      </c>
      <c r="Q28" s="312">
        <v>948</v>
      </c>
      <c r="R28" s="311">
        <v>909</v>
      </c>
      <c r="S28" s="313">
        <f>SUM(O28:R28)</f>
        <v>62957</v>
      </c>
      <c r="T28" s="314">
        <f>S28/$S$10</f>
        <v>0.005655492583998757</v>
      </c>
      <c r="U28" s="315">
        <v>35351</v>
      </c>
      <c r="V28" s="311">
        <v>33953</v>
      </c>
      <c r="W28" s="312">
        <v>951</v>
      </c>
      <c r="X28" s="311">
        <v>921</v>
      </c>
      <c r="Y28" s="313">
        <f>SUM(U28:X28)</f>
        <v>71176</v>
      </c>
      <c r="Z28" s="317">
        <f>IF(ISERROR(S28/Y28-1),"         /0",IF(S28/Y28&gt;5,"  *  ",(S28/Y28-1)))</f>
        <v>-0.11547431718556822</v>
      </c>
    </row>
    <row r="29" spans="1:26" ht="21" customHeight="1">
      <c r="A29" s="308" t="s">
        <v>431</v>
      </c>
      <c r="B29" s="309" t="s">
        <v>432</v>
      </c>
      <c r="C29" s="310">
        <v>9495</v>
      </c>
      <c r="D29" s="311">
        <v>9912</v>
      </c>
      <c r="E29" s="312">
        <v>160</v>
      </c>
      <c r="F29" s="311">
        <v>131</v>
      </c>
      <c r="G29" s="313">
        <f t="shared" si="6"/>
        <v>19698</v>
      </c>
      <c r="H29" s="314">
        <f t="shared" si="16"/>
        <v>0.005278378317543038</v>
      </c>
      <c r="I29" s="315">
        <v>10300</v>
      </c>
      <c r="J29" s="311">
        <v>10690</v>
      </c>
      <c r="K29" s="312">
        <v>994</v>
      </c>
      <c r="L29" s="311">
        <v>798</v>
      </c>
      <c r="M29" s="313">
        <f t="shared" si="17"/>
        <v>22782</v>
      </c>
      <c r="N29" s="316">
        <f t="shared" si="18"/>
        <v>-0.13537002897023964</v>
      </c>
      <c r="O29" s="310">
        <v>27634</v>
      </c>
      <c r="P29" s="311">
        <v>28690</v>
      </c>
      <c r="Q29" s="312">
        <v>1411</v>
      </c>
      <c r="R29" s="311">
        <v>1186</v>
      </c>
      <c r="S29" s="313">
        <f t="shared" si="19"/>
        <v>58921</v>
      </c>
      <c r="T29" s="314">
        <f t="shared" si="20"/>
        <v>0.005292934519462343</v>
      </c>
      <c r="U29" s="315">
        <v>33915</v>
      </c>
      <c r="V29" s="311">
        <v>34310</v>
      </c>
      <c r="W29" s="312">
        <v>5508</v>
      </c>
      <c r="X29" s="311">
        <v>4632</v>
      </c>
      <c r="Y29" s="313">
        <f t="shared" si="21"/>
        <v>78365</v>
      </c>
      <c r="Z29" s="317">
        <f t="shared" si="22"/>
        <v>-0.24812097237287056</v>
      </c>
    </row>
    <row r="30" spans="1:26" ht="21" customHeight="1">
      <c r="A30" s="308" t="s">
        <v>433</v>
      </c>
      <c r="B30" s="309" t="s">
        <v>434</v>
      </c>
      <c r="C30" s="310">
        <v>8394</v>
      </c>
      <c r="D30" s="311">
        <v>8616</v>
      </c>
      <c r="E30" s="312">
        <v>81</v>
      </c>
      <c r="F30" s="311">
        <v>50</v>
      </c>
      <c r="G30" s="313">
        <f t="shared" si="6"/>
        <v>17141</v>
      </c>
      <c r="H30" s="314">
        <f t="shared" si="16"/>
        <v>0.004593191326073978</v>
      </c>
      <c r="I30" s="315">
        <v>8541</v>
      </c>
      <c r="J30" s="311">
        <v>7868</v>
      </c>
      <c r="K30" s="312">
        <v>0</v>
      </c>
      <c r="L30" s="311">
        <v>17</v>
      </c>
      <c r="M30" s="313">
        <f t="shared" si="17"/>
        <v>16426</v>
      </c>
      <c r="N30" s="316">
        <f t="shared" si="18"/>
        <v>0.043528552295141854</v>
      </c>
      <c r="O30" s="310">
        <v>25374</v>
      </c>
      <c r="P30" s="311">
        <v>25096</v>
      </c>
      <c r="Q30" s="312">
        <v>103</v>
      </c>
      <c r="R30" s="311">
        <v>77</v>
      </c>
      <c r="S30" s="313">
        <f t="shared" si="19"/>
        <v>50650</v>
      </c>
      <c r="T30" s="314">
        <f t="shared" si="20"/>
        <v>0.004549942014065744</v>
      </c>
      <c r="U30" s="315">
        <v>25313</v>
      </c>
      <c r="V30" s="311">
        <v>23143</v>
      </c>
      <c r="W30" s="312">
        <v>161</v>
      </c>
      <c r="X30" s="311">
        <v>64</v>
      </c>
      <c r="Y30" s="313">
        <f t="shared" si="21"/>
        <v>48681</v>
      </c>
      <c r="Z30" s="317">
        <f t="shared" si="22"/>
        <v>0.04044699163944876</v>
      </c>
    </row>
    <row r="31" spans="1:26" ht="21" customHeight="1">
      <c r="A31" s="308" t="s">
        <v>435</v>
      </c>
      <c r="B31" s="309" t="s">
        <v>436</v>
      </c>
      <c r="C31" s="310">
        <v>7760</v>
      </c>
      <c r="D31" s="311">
        <v>7733</v>
      </c>
      <c r="E31" s="312">
        <v>621</v>
      </c>
      <c r="F31" s="311">
        <v>638</v>
      </c>
      <c r="G31" s="313">
        <f t="shared" si="6"/>
        <v>16752</v>
      </c>
      <c r="H31" s="314">
        <f t="shared" si="16"/>
        <v>0.004488952867066757</v>
      </c>
      <c r="I31" s="315">
        <v>9072</v>
      </c>
      <c r="J31" s="311">
        <v>9002</v>
      </c>
      <c r="K31" s="312">
        <v>7</v>
      </c>
      <c r="L31" s="311">
        <v>7</v>
      </c>
      <c r="M31" s="313">
        <f t="shared" si="17"/>
        <v>18088</v>
      </c>
      <c r="N31" s="316">
        <f t="shared" si="18"/>
        <v>-0.07386112339672712</v>
      </c>
      <c r="O31" s="310">
        <v>22786</v>
      </c>
      <c r="P31" s="311">
        <v>22250</v>
      </c>
      <c r="Q31" s="312">
        <v>1751</v>
      </c>
      <c r="R31" s="311">
        <v>1755</v>
      </c>
      <c r="S31" s="313">
        <f t="shared" si="19"/>
        <v>48542</v>
      </c>
      <c r="T31" s="314">
        <f t="shared" si="20"/>
        <v>0.004360578188485278</v>
      </c>
      <c r="U31" s="315">
        <v>25702</v>
      </c>
      <c r="V31" s="311">
        <v>24999</v>
      </c>
      <c r="W31" s="312">
        <v>28</v>
      </c>
      <c r="X31" s="311">
        <v>31</v>
      </c>
      <c r="Y31" s="313">
        <f t="shared" si="21"/>
        <v>50760</v>
      </c>
      <c r="Z31" s="317">
        <f t="shared" si="22"/>
        <v>-0.04369582348305756</v>
      </c>
    </row>
    <row r="32" spans="1:26" ht="21" customHeight="1">
      <c r="A32" s="308" t="s">
        <v>437</v>
      </c>
      <c r="B32" s="309" t="s">
        <v>438</v>
      </c>
      <c r="C32" s="310">
        <v>6687</v>
      </c>
      <c r="D32" s="311">
        <v>6534</v>
      </c>
      <c r="E32" s="312">
        <v>0</v>
      </c>
      <c r="F32" s="311">
        <v>9</v>
      </c>
      <c r="G32" s="313">
        <f t="shared" si="6"/>
        <v>13230</v>
      </c>
      <c r="H32" s="314">
        <f t="shared" si="16"/>
        <v>0.003545179467006518</v>
      </c>
      <c r="I32" s="315">
        <v>6367</v>
      </c>
      <c r="J32" s="311">
        <v>6098</v>
      </c>
      <c r="K32" s="312">
        <v>5</v>
      </c>
      <c r="L32" s="311">
        <v>12</v>
      </c>
      <c r="M32" s="313">
        <f t="shared" si="17"/>
        <v>12482</v>
      </c>
      <c r="N32" s="316">
        <f t="shared" si="18"/>
        <v>0.05992629386316306</v>
      </c>
      <c r="O32" s="310">
        <v>20539</v>
      </c>
      <c r="P32" s="311">
        <v>19270</v>
      </c>
      <c r="Q32" s="312">
        <v>188</v>
      </c>
      <c r="R32" s="311">
        <v>33</v>
      </c>
      <c r="S32" s="313">
        <f t="shared" si="19"/>
        <v>40030</v>
      </c>
      <c r="T32" s="314">
        <f t="shared" si="20"/>
        <v>0.003595936403219185</v>
      </c>
      <c r="U32" s="315">
        <v>19234</v>
      </c>
      <c r="V32" s="311">
        <v>17507</v>
      </c>
      <c r="W32" s="312">
        <v>26</v>
      </c>
      <c r="X32" s="311">
        <v>38</v>
      </c>
      <c r="Y32" s="313">
        <f t="shared" si="21"/>
        <v>36805</v>
      </c>
      <c r="Z32" s="317">
        <f t="shared" si="22"/>
        <v>0.0876239641353076</v>
      </c>
    </row>
    <row r="33" spans="1:26" ht="21" customHeight="1">
      <c r="A33" s="308" t="s">
        <v>439</v>
      </c>
      <c r="B33" s="309" t="s">
        <v>440</v>
      </c>
      <c r="C33" s="310">
        <v>4008</v>
      </c>
      <c r="D33" s="311">
        <v>3949</v>
      </c>
      <c r="E33" s="312">
        <v>2288</v>
      </c>
      <c r="F33" s="311">
        <v>2529</v>
      </c>
      <c r="G33" s="313">
        <f t="shared" si="6"/>
        <v>12774</v>
      </c>
      <c r="H33" s="314">
        <f t="shared" si="16"/>
        <v>0.003422987340252552</v>
      </c>
      <c r="I33" s="315">
        <v>3486</v>
      </c>
      <c r="J33" s="311">
        <v>3431</v>
      </c>
      <c r="K33" s="312">
        <v>3119</v>
      </c>
      <c r="L33" s="311">
        <v>3233</v>
      </c>
      <c r="M33" s="313">
        <f t="shared" si="17"/>
        <v>13269</v>
      </c>
      <c r="N33" s="316">
        <f t="shared" si="18"/>
        <v>-0.03730499660863662</v>
      </c>
      <c r="O33" s="310">
        <v>12764</v>
      </c>
      <c r="P33" s="311">
        <v>11761</v>
      </c>
      <c r="Q33" s="312">
        <v>8803</v>
      </c>
      <c r="R33" s="311">
        <v>8705</v>
      </c>
      <c r="S33" s="313">
        <f t="shared" si="19"/>
        <v>42033</v>
      </c>
      <c r="T33" s="314">
        <f t="shared" si="20"/>
        <v>0.0037758679699353486</v>
      </c>
      <c r="U33" s="315">
        <v>10564</v>
      </c>
      <c r="V33" s="311">
        <v>9616</v>
      </c>
      <c r="W33" s="312">
        <v>9853</v>
      </c>
      <c r="X33" s="311">
        <v>9600</v>
      </c>
      <c r="Y33" s="313">
        <f t="shared" si="21"/>
        <v>39633</v>
      </c>
      <c r="Z33" s="317">
        <f t="shared" si="22"/>
        <v>0.060555597608053846</v>
      </c>
    </row>
    <row r="34" spans="1:26" ht="21" customHeight="1">
      <c r="A34" s="308" t="s">
        <v>441</v>
      </c>
      <c r="B34" s="309" t="s">
        <v>442</v>
      </c>
      <c r="C34" s="310">
        <v>4766</v>
      </c>
      <c r="D34" s="311">
        <v>4789</v>
      </c>
      <c r="E34" s="312">
        <v>82</v>
      </c>
      <c r="F34" s="311">
        <v>178</v>
      </c>
      <c r="G34" s="313">
        <f t="shared" si="6"/>
        <v>9815</v>
      </c>
      <c r="H34" s="314">
        <f t="shared" si="16"/>
        <v>0.0026300783423030215</v>
      </c>
      <c r="I34" s="315">
        <v>6693</v>
      </c>
      <c r="J34" s="311">
        <v>6541</v>
      </c>
      <c r="K34" s="312">
        <v>31</v>
      </c>
      <c r="L34" s="311">
        <v>29</v>
      </c>
      <c r="M34" s="313">
        <f t="shared" si="17"/>
        <v>13294</v>
      </c>
      <c r="N34" s="316">
        <f t="shared" si="18"/>
        <v>-0.26169700616819613</v>
      </c>
      <c r="O34" s="310">
        <v>14758</v>
      </c>
      <c r="P34" s="311">
        <v>13950</v>
      </c>
      <c r="Q34" s="312">
        <v>640</v>
      </c>
      <c r="R34" s="311">
        <v>796</v>
      </c>
      <c r="S34" s="313">
        <f t="shared" si="19"/>
        <v>30144</v>
      </c>
      <c r="T34" s="314">
        <f t="shared" si="20"/>
        <v>0.0027078667733859384</v>
      </c>
      <c r="U34" s="315">
        <v>19585</v>
      </c>
      <c r="V34" s="311">
        <v>18424</v>
      </c>
      <c r="W34" s="312">
        <v>98</v>
      </c>
      <c r="X34" s="311">
        <v>65</v>
      </c>
      <c r="Y34" s="313">
        <f t="shared" si="21"/>
        <v>38172</v>
      </c>
      <c r="Z34" s="317">
        <f t="shared" si="22"/>
        <v>-0.210311222885885</v>
      </c>
    </row>
    <row r="35" spans="1:26" ht="21" customHeight="1">
      <c r="A35" s="308" t="s">
        <v>443</v>
      </c>
      <c r="B35" s="309" t="s">
        <v>444</v>
      </c>
      <c r="C35" s="310">
        <v>5136</v>
      </c>
      <c r="D35" s="311">
        <v>4610</v>
      </c>
      <c r="E35" s="312">
        <v>18</v>
      </c>
      <c r="F35" s="311">
        <v>47</v>
      </c>
      <c r="G35" s="313">
        <f t="shared" si="6"/>
        <v>9811</v>
      </c>
      <c r="H35" s="314">
        <f>G35/$G$10</f>
        <v>0.0026290064815420217</v>
      </c>
      <c r="I35" s="315">
        <v>4803</v>
      </c>
      <c r="J35" s="311">
        <v>4720</v>
      </c>
      <c r="K35" s="312">
        <v>60</v>
      </c>
      <c r="L35" s="311">
        <v>90</v>
      </c>
      <c r="M35" s="313">
        <f>SUM(I35:L35)</f>
        <v>9673</v>
      </c>
      <c r="N35" s="316">
        <f>IF(ISERROR(G35/M35-1),"         /0",(G35/M35-1))</f>
        <v>0.014266515041869043</v>
      </c>
      <c r="O35" s="310">
        <v>15238</v>
      </c>
      <c r="P35" s="311">
        <v>13896</v>
      </c>
      <c r="Q35" s="312">
        <v>96</v>
      </c>
      <c r="R35" s="311">
        <v>247</v>
      </c>
      <c r="S35" s="313">
        <f>SUM(O35:R35)</f>
        <v>29477</v>
      </c>
      <c r="T35" s="314">
        <f>S35/$S$10</f>
        <v>0.002647949471838419</v>
      </c>
      <c r="U35" s="315">
        <v>14444</v>
      </c>
      <c r="V35" s="311">
        <v>13248</v>
      </c>
      <c r="W35" s="312">
        <v>93</v>
      </c>
      <c r="X35" s="311">
        <v>124</v>
      </c>
      <c r="Y35" s="313">
        <f>SUM(U35:X35)</f>
        <v>27909</v>
      </c>
      <c r="Z35" s="317">
        <f>IF(ISERROR(S35/Y35-1),"         /0",IF(S35/Y35&gt;5,"  *  ",(S35/Y35-1)))</f>
        <v>0.05618259342864307</v>
      </c>
    </row>
    <row r="36" spans="1:26" ht="21" customHeight="1">
      <c r="A36" s="308" t="s">
        <v>445</v>
      </c>
      <c r="B36" s="309" t="s">
        <v>446</v>
      </c>
      <c r="C36" s="310">
        <v>4263</v>
      </c>
      <c r="D36" s="311">
        <v>4581</v>
      </c>
      <c r="E36" s="312">
        <v>71</v>
      </c>
      <c r="F36" s="311">
        <v>40</v>
      </c>
      <c r="G36" s="313">
        <f t="shared" si="6"/>
        <v>8955</v>
      </c>
      <c r="H36" s="314">
        <f>G36/$G$10</f>
        <v>0.002399628278688085</v>
      </c>
      <c r="I36" s="315">
        <v>6063</v>
      </c>
      <c r="J36" s="311">
        <v>5974</v>
      </c>
      <c r="K36" s="312">
        <v>52</v>
      </c>
      <c r="L36" s="311">
        <v>25</v>
      </c>
      <c r="M36" s="313">
        <f>SUM(I36:L36)</f>
        <v>12114</v>
      </c>
      <c r="N36" s="316">
        <f>IF(ISERROR(G36/M36-1),"         /0",(G36/M36-1))</f>
        <v>-0.2607726597325408</v>
      </c>
      <c r="O36" s="310">
        <v>14859</v>
      </c>
      <c r="P36" s="311">
        <v>14078</v>
      </c>
      <c r="Q36" s="312">
        <v>153</v>
      </c>
      <c r="R36" s="311">
        <v>132</v>
      </c>
      <c r="S36" s="313">
        <f>SUM(O36:R36)</f>
        <v>29222</v>
      </c>
      <c r="T36" s="314">
        <f>S36/$S$10</f>
        <v>0.0026250425574536854</v>
      </c>
      <c r="U36" s="315">
        <v>16480</v>
      </c>
      <c r="V36" s="311">
        <v>15357</v>
      </c>
      <c r="W36" s="312">
        <v>73</v>
      </c>
      <c r="X36" s="311">
        <v>48</v>
      </c>
      <c r="Y36" s="313">
        <f>SUM(U36:X36)</f>
        <v>31958</v>
      </c>
      <c r="Z36" s="317">
        <f>IF(ISERROR(S36/Y36-1),"         /0",IF(S36/Y36&gt;5,"  *  ",(S36/Y36-1)))</f>
        <v>-0.0856123662306778</v>
      </c>
    </row>
    <row r="37" spans="1:26" ht="21" customHeight="1">
      <c r="A37" s="308" t="s">
        <v>447</v>
      </c>
      <c r="B37" s="309" t="s">
        <v>448</v>
      </c>
      <c r="C37" s="310">
        <v>4243</v>
      </c>
      <c r="D37" s="311">
        <v>4190</v>
      </c>
      <c r="E37" s="312">
        <v>156</v>
      </c>
      <c r="F37" s="311">
        <v>181</v>
      </c>
      <c r="G37" s="313">
        <f t="shared" si="6"/>
        <v>8770</v>
      </c>
      <c r="H37" s="314">
        <f>G37/$G$10</f>
        <v>0.002350054718491849</v>
      </c>
      <c r="I37" s="315">
        <v>5620</v>
      </c>
      <c r="J37" s="311">
        <v>5372</v>
      </c>
      <c r="K37" s="312">
        <v>184</v>
      </c>
      <c r="L37" s="311">
        <v>169</v>
      </c>
      <c r="M37" s="313">
        <f>SUM(I37:L37)</f>
        <v>11345</v>
      </c>
      <c r="N37" s="316">
        <f>IF(ISERROR(G37/M37-1),"         /0",(G37/M37-1))</f>
        <v>-0.22697223446452186</v>
      </c>
      <c r="O37" s="310">
        <v>14153</v>
      </c>
      <c r="P37" s="311">
        <v>12980</v>
      </c>
      <c r="Q37" s="312">
        <v>598</v>
      </c>
      <c r="R37" s="311">
        <v>676</v>
      </c>
      <c r="S37" s="313">
        <f>SUM(O37:R37)</f>
        <v>28407</v>
      </c>
      <c r="T37" s="314">
        <f>S37/$S$10</f>
        <v>0.0025518302624593404</v>
      </c>
      <c r="U37" s="315">
        <v>16900</v>
      </c>
      <c r="V37" s="311">
        <v>14813</v>
      </c>
      <c r="W37" s="312">
        <v>495</v>
      </c>
      <c r="X37" s="311">
        <v>593</v>
      </c>
      <c r="Y37" s="313">
        <f>SUM(U37:X37)</f>
        <v>32801</v>
      </c>
      <c r="Z37" s="317">
        <f>IF(ISERROR(S37/Y37-1),"         /0",IF(S37/Y37&gt;5,"  *  ",(S37/Y37-1)))</f>
        <v>-0.13395933050821618</v>
      </c>
    </row>
    <row r="38" spans="1:26" ht="21" customHeight="1">
      <c r="A38" s="308" t="s">
        <v>449</v>
      </c>
      <c r="B38" s="309" t="s">
        <v>450</v>
      </c>
      <c r="C38" s="310">
        <v>4146</v>
      </c>
      <c r="D38" s="311">
        <v>4176</v>
      </c>
      <c r="E38" s="312">
        <v>197</v>
      </c>
      <c r="F38" s="311">
        <v>197</v>
      </c>
      <c r="G38" s="313">
        <f t="shared" si="6"/>
        <v>8716</v>
      </c>
      <c r="H38" s="314">
        <f>G38/$G$10</f>
        <v>0.0023355845982183532</v>
      </c>
      <c r="I38" s="315">
        <v>4429</v>
      </c>
      <c r="J38" s="311">
        <v>4460</v>
      </c>
      <c r="K38" s="312">
        <v>161</v>
      </c>
      <c r="L38" s="311">
        <v>194</v>
      </c>
      <c r="M38" s="313">
        <f>SUM(I38:L38)</f>
        <v>9244</v>
      </c>
      <c r="N38" s="316">
        <f>IF(ISERROR(G38/M38-1),"         /0",(G38/M38-1))</f>
        <v>-0.05711813067935956</v>
      </c>
      <c r="O38" s="310">
        <v>12428</v>
      </c>
      <c r="P38" s="311">
        <v>12506</v>
      </c>
      <c r="Q38" s="312">
        <v>645</v>
      </c>
      <c r="R38" s="311">
        <v>613</v>
      </c>
      <c r="S38" s="313">
        <f>SUM(O38:R38)</f>
        <v>26192</v>
      </c>
      <c r="T38" s="314">
        <f>S38/$S$10</f>
        <v>0.0023528545159409667</v>
      </c>
      <c r="U38" s="315">
        <v>12309</v>
      </c>
      <c r="V38" s="311">
        <v>12524</v>
      </c>
      <c r="W38" s="312">
        <v>500</v>
      </c>
      <c r="X38" s="311">
        <v>589</v>
      </c>
      <c r="Y38" s="313">
        <f>SUM(U38:X38)</f>
        <v>25922</v>
      </c>
      <c r="Z38" s="317">
        <f>IF(ISERROR(S38/Y38-1),"         /0",IF(S38/Y38&gt;5,"  *  ",(S38/Y38-1)))</f>
        <v>0.010415862973536028</v>
      </c>
    </row>
    <row r="39" spans="1:26" ht="21" customHeight="1">
      <c r="A39" s="308" t="s">
        <v>451</v>
      </c>
      <c r="B39" s="309" t="s">
        <v>452</v>
      </c>
      <c r="C39" s="310">
        <v>3978</v>
      </c>
      <c r="D39" s="311">
        <v>3965</v>
      </c>
      <c r="E39" s="312">
        <v>66</v>
      </c>
      <c r="F39" s="311">
        <v>23</v>
      </c>
      <c r="G39" s="313">
        <f t="shared" si="6"/>
        <v>8032</v>
      </c>
      <c r="H39" s="314">
        <f>G39/$G$10</f>
        <v>0.002152296408087404</v>
      </c>
      <c r="I39" s="315">
        <v>3934</v>
      </c>
      <c r="J39" s="311">
        <v>3994</v>
      </c>
      <c r="K39" s="312">
        <v>93</v>
      </c>
      <c r="L39" s="311">
        <v>89</v>
      </c>
      <c r="M39" s="313">
        <f>SUM(I39:L39)</f>
        <v>8110</v>
      </c>
      <c r="N39" s="316">
        <f>IF(ISERROR(G39/M39-1),"         /0",(G39/M39-1))</f>
        <v>-0.00961775585696667</v>
      </c>
      <c r="O39" s="310">
        <v>11870</v>
      </c>
      <c r="P39" s="311">
        <v>11411</v>
      </c>
      <c r="Q39" s="312">
        <v>104</v>
      </c>
      <c r="R39" s="311">
        <v>50</v>
      </c>
      <c r="S39" s="313">
        <f>SUM(O39:R39)</f>
        <v>23435</v>
      </c>
      <c r="T39" s="314">
        <f>S39/$S$10</f>
        <v>0.0021051903474754332</v>
      </c>
      <c r="U39" s="315">
        <v>10647</v>
      </c>
      <c r="V39" s="311">
        <v>10341</v>
      </c>
      <c r="W39" s="312">
        <v>187</v>
      </c>
      <c r="X39" s="311">
        <v>247</v>
      </c>
      <c r="Y39" s="313">
        <f>SUM(U39:X39)</f>
        <v>21422</v>
      </c>
      <c r="Z39" s="317">
        <f>IF(ISERROR(S39/Y39-1),"         /0",IF(S39/Y39&gt;5,"  *  ",(S39/Y39-1)))</f>
        <v>0.09396881710391192</v>
      </c>
    </row>
    <row r="40" spans="1:26" ht="21" customHeight="1">
      <c r="A40" s="308" t="s">
        <v>453</v>
      </c>
      <c r="B40" s="309" t="s">
        <v>454</v>
      </c>
      <c r="C40" s="310">
        <v>3101</v>
      </c>
      <c r="D40" s="311">
        <v>3371</v>
      </c>
      <c r="E40" s="312">
        <v>296</v>
      </c>
      <c r="F40" s="311">
        <v>340</v>
      </c>
      <c r="G40" s="313">
        <f t="shared" si="6"/>
        <v>7108</v>
      </c>
      <c r="H40" s="314">
        <f aca="true" t="shared" si="23" ref="H40:H52">G40/$G$10</f>
        <v>0.0019046965722964724</v>
      </c>
      <c r="I40" s="315">
        <v>3100</v>
      </c>
      <c r="J40" s="311">
        <v>3066</v>
      </c>
      <c r="K40" s="312">
        <v>19</v>
      </c>
      <c r="L40" s="311">
        <v>13</v>
      </c>
      <c r="M40" s="313">
        <f aca="true" t="shared" si="24" ref="M40:M52">SUM(I40:L40)</f>
        <v>6198</v>
      </c>
      <c r="N40" s="316">
        <f aca="true" t="shared" si="25" ref="N40:N52">IF(ISERROR(G40/M40-1),"         /0",(G40/M40-1))</f>
        <v>0.1468215553404324</v>
      </c>
      <c r="O40" s="310">
        <v>10846</v>
      </c>
      <c r="P40" s="311">
        <v>9892</v>
      </c>
      <c r="Q40" s="312">
        <v>573</v>
      </c>
      <c r="R40" s="311">
        <v>608</v>
      </c>
      <c r="S40" s="313">
        <f aca="true" t="shared" si="26" ref="S40:S52">SUM(O40:R40)</f>
        <v>21919</v>
      </c>
      <c r="T40" s="314">
        <f aca="true" t="shared" si="27" ref="T40:T52">S40/$S$10</f>
        <v>0.0019690064956822714</v>
      </c>
      <c r="U40" s="315">
        <v>10231</v>
      </c>
      <c r="V40" s="311">
        <v>9114</v>
      </c>
      <c r="W40" s="312">
        <v>51</v>
      </c>
      <c r="X40" s="311">
        <v>40</v>
      </c>
      <c r="Y40" s="313">
        <f aca="true" t="shared" si="28" ref="Y40:Y52">SUM(U40:X40)</f>
        <v>19436</v>
      </c>
      <c r="Z40" s="317">
        <f aca="true" t="shared" si="29" ref="Z40:Z52">IF(ISERROR(S40/Y40-1),"         /0",IF(S40/Y40&gt;5,"  *  ",(S40/Y40-1)))</f>
        <v>0.12775262399670706</v>
      </c>
    </row>
    <row r="41" spans="1:26" ht="21" customHeight="1">
      <c r="A41" s="308" t="s">
        <v>455</v>
      </c>
      <c r="B41" s="309" t="s">
        <v>456</v>
      </c>
      <c r="C41" s="310">
        <v>2693</v>
      </c>
      <c r="D41" s="311">
        <v>2716</v>
      </c>
      <c r="E41" s="312">
        <v>240</v>
      </c>
      <c r="F41" s="311">
        <v>238</v>
      </c>
      <c r="G41" s="313">
        <f t="shared" si="6"/>
        <v>5887</v>
      </c>
      <c r="H41" s="314">
        <f t="shared" si="23"/>
        <v>0.001577511075001313</v>
      </c>
      <c r="I41" s="315">
        <v>2187</v>
      </c>
      <c r="J41" s="311">
        <v>2059</v>
      </c>
      <c r="K41" s="312">
        <v>302</v>
      </c>
      <c r="L41" s="311">
        <v>295</v>
      </c>
      <c r="M41" s="313">
        <f t="shared" si="24"/>
        <v>4843</v>
      </c>
      <c r="N41" s="316">
        <f t="shared" si="25"/>
        <v>0.21556886227544902</v>
      </c>
      <c r="O41" s="310">
        <v>7856</v>
      </c>
      <c r="P41" s="311">
        <v>7748</v>
      </c>
      <c r="Q41" s="312">
        <v>731</v>
      </c>
      <c r="R41" s="311">
        <v>702</v>
      </c>
      <c r="S41" s="313">
        <f t="shared" si="26"/>
        <v>17037</v>
      </c>
      <c r="T41" s="314">
        <f t="shared" si="27"/>
        <v>0.0015304513740106234</v>
      </c>
      <c r="U41" s="315">
        <v>6110</v>
      </c>
      <c r="V41" s="311">
        <v>5755</v>
      </c>
      <c r="W41" s="312">
        <v>808</v>
      </c>
      <c r="X41" s="311">
        <v>767</v>
      </c>
      <c r="Y41" s="313">
        <f t="shared" si="28"/>
        <v>13440</v>
      </c>
      <c r="Z41" s="317">
        <f t="shared" si="29"/>
        <v>0.26763392857142865</v>
      </c>
    </row>
    <row r="42" spans="1:26" ht="21" customHeight="1">
      <c r="A42" s="308" t="s">
        <v>457</v>
      </c>
      <c r="B42" s="309" t="s">
        <v>458</v>
      </c>
      <c r="C42" s="310">
        <v>1158</v>
      </c>
      <c r="D42" s="311">
        <v>1166</v>
      </c>
      <c r="E42" s="312">
        <v>1367</v>
      </c>
      <c r="F42" s="311">
        <v>1407</v>
      </c>
      <c r="G42" s="313">
        <f t="shared" si="6"/>
        <v>5098</v>
      </c>
      <c r="H42" s="314">
        <f t="shared" si="23"/>
        <v>0.0013660865398941217</v>
      </c>
      <c r="I42" s="315">
        <v>1207</v>
      </c>
      <c r="J42" s="311">
        <v>1259</v>
      </c>
      <c r="K42" s="312">
        <v>1362</v>
      </c>
      <c r="L42" s="311">
        <v>1519</v>
      </c>
      <c r="M42" s="313">
        <f t="shared" si="24"/>
        <v>5347</v>
      </c>
      <c r="N42" s="316">
        <f t="shared" si="25"/>
        <v>-0.04656816906676642</v>
      </c>
      <c r="O42" s="310">
        <v>3764</v>
      </c>
      <c r="P42" s="311">
        <v>3684</v>
      </c>
      <c r="Q42" s="312">
        <v>3759</v>
      </c>
      <c r="R42" s="311">
        <v>3675</v>
      </c>
      <c r="S42" s="313">
        <f t="shared" si="26"/>
        <v>14882</v>
      </c>
      <c r="T42" s="314">
        <f t="shared" si="27"/>
        <v>0.0013368654897004224</v>
      </c>
      <c r="U42" s="315">
        <v>3694</v>
      </c>
      <c r="V42" s="311">
        <v>3745</v>
      </c>
      <c r="W42" s="312">
        <v>3391</v>
      </c>
      <c r="X42" s="311">
        <v>3498</v>
      </c>
      <c r="Y42" s="313">
        <f t="shared" si="28"/>
        <v>14328</v>
      </c>
      <c r="Z42" s="317">
        <f t="shared" si="29"/>
        <v>0.03866554997208271</v>
      </c>
    </row>
    <row r="43" spans="1:26" ht="21" customHeight="1">
      <c r="A43" s="308" t="s">
        <v>459</v>
      </c>
      <c r="B43" s="309" t="s">
        <v>460</v>
      </c>
      <c r="C43" s="310">
        <v>1224</v>
      </c>
      <c r="D43" s="311">
        <v>1167</v>
      </c>
      <c r="E43" s="312">
        <v>1213</v>
      </c>
      <c r="F43" s="311">
        <v>1127</v>
      </c>
      <c r="G43" s="313">
        <f t="shared" si="6"/>
        <v>4731</v>
      </c>
      <c r="H43" s="314">
        <f t="shared" si="23"/>
        <v>0.001267743315072399</v>
      </c>
      <c r="I43" s="315">
        <v>1603</v>
      </c>
      <c r="J43" s="311">
        <v>1673</v>
      </c>
      <c r="K43" s="312">
        <v>7</v>
      </c>
      <c r="L43" s="311">
        <v>12</v>
      </c>
      <c r="M43" s="313">
        <f t="shared" si="24"/>
        <v>3295</v>
      </c>
      <c r="N43" s="316">
        <f t="shared" si="25"/>
        <v>0.43581183611532626</v>
      </c>
      <c r="O43" s="310">
        <v>3395</v>
      </c>
      <c r="P43" s="311">
        <v>3150</v>
      </c>
      <c r="Q43" s="312">
        <v>3181</v>
      </c>
      <c r="R43" s="311">
        <v>2874</v>
      </c>
      <c r="S43" s="313">
        <f t="shared" si="26"/>
        <v>12600</v>
      </c>
      <c r="T43" s="314">
        <f t="shared" si="27"/>
        <v>0.001131871063716256</v>
      </c>
      <c r="U43" s="315">
        <v>4414</v>
      </c>
      <c r="V43" s="311">
        <v>4245</v>
      </c>
      <c r="W43" s="312">
        <v>51</v>
      </c>
      <c r="X43" s="311">
        <v>46</v>
      </c>
      <c r="Y43" s="313">
        <f t="shared" si="28"/>
        <v>8756</v>
      </c>
      <c r="Z43" s="317">
        <f t="shared" si="29"/>
        <v>0.4390132480584741</v>
      </c>
    </row>
    <row r="44" spans="1:26" ht="21" customHeight="1">
      <c r="A44" s="308" t="s">
        <v>461</v>
      </c>
      <c r="B44" s="309" t="s">
        <v>462</v>
      </c>
      <c r="C44" s="310">
        <v>1911</v>
      </c>
      <c r="D44" s="311">
        <v>1838</v>
      </c>
      <c r="E44" s="312">
        <v>464</v>
      </c>
      <c r="F44" s="311">
        <v>423</v>
      </c>
      <c r="G44" s="313">
        <f t="shared" si="6"/>
        <v>4636</v>
      </c>
      <c r="H44" s="314">
        <f t="shared" si="23"/>
        <v>0.001242286621998656</v>
      </c>
      <c r="I44" s="315">
        <v>1467</v>
      </c>
      <c r="J44" s="311">
        <v>1404</v>
      </c>
      <c r="K44" s="312">
        <v>421</v>
      </c>
      <c r="L44" s="311">
        <v>332</v>
      </c>
      <c r="M44" s="313">
        <f t="shared" si="24"/>
        <v>3624</v>
      </c>
      <c r="N44" s="316">
        <f t="shared" si="25"/>
        <v>0.2792494481236203</v>
      </c>
      <c r="O44" s="310">
        <v>5522</v>
      </c>
      <c r="P44" s="311">
        <v>6050</v>
      </c>
      <c r="Q44" s="312">
        <v>1242</v>
      </c>
      <c r="R44" s="311">
        <v>1261</v>
      </c>
      <c r="S44" s="313">
        <f t="shared" si="26"/>
        <v>14075</v>
      </c>
      <c r="T44" s="314">
        <f t="shared" si="27"/>
        <v>0.0012643718430005004</v>
      </c>
      <c r="U44" s="315">
        <v>4229</v>
      </c>
      <c r="V44" s="311">
        <v>4748</v>
      </c>
      <c r="W44" s="312">
        <v>1215</v>
      </c>
      <c r="X44" s="311">
        <v>1129</v>
      </c>
      <c r="Y44" s="313">
        <f t="shared" si="28"/>
        <v>11321</v>
      </c>
      <c r="Z44" s="317">
        <f t="shared" si="29"/>
        <v>0.24326472926419918</v>
      </c>
    </row>
    <row r="45" spans="1:26" ht="21" customHeight="1">
      <c r="A45" s="308" t="s">
        <v>463</v>
      </c>
      <c r="B45" s="309" t="s">
        <v>464</v>
      </c>
      <c r="C45" s="310">
        <v>1110</v>
      </c>
      <c r="D45" s="311">
        <v>1154</v>
      </c>
      <c r="E45" s="312">
        <v>1057</v>
      </c>
      <c r="F45" s="311">
        <v>1238</v>
      </c>
      <c r="G45" s="313">
        <f t="shared" si="6"/>
        <v>4559</v>
      </c>
      <c r="H45" s="314">
        <f t="shared" si="23"/>
        <v>0.0012216533023494116</v>
      </c>
      <c r="I45" s="315">
        <v>1468</v>
      </c>
      <c r="J45" s="311">
        <v>1482</v>
      </c>
      <c r="K45" s="312">
        <v>305</v>
      </c>
      <c r="L45" s="311">
        <v>320</v>
      </c>
      <c r="M45" s="313">
        <f t="shared" si="24"/>
        <v>3575</v>
      </c>
      <c r="N45" s="316">
        <f t="shared" si="25"/>
        <v>0.2752447552447552</v>
      </c>
      <c r="O45" s="310">
        <v>3583</v>
      </c>
      <c r="P45" s="311">
        <v>3319</v>
      </c>
      <c r="Q45" s="312">
        <v>4093</v>
      </c>
      <c r="R45" s="311">
        <v>3596</v>
      </c>
      <c r="S45" s="313">
        <f t="shared" si="26"/>
        <v>14591</v>
      </c>
      <c r="T45" s="314">
        <f t="shared" si="27"/>
        <v>0.0013107246579907852</v>
      </c>
      <c r="U45" s="315">
        <v>4709</v>
      </c>
      <c r="V45" s="311">
        <v>4407</v>
      </c>
      <c r="W45" s="312">
        <v>2037</v>
      </c>
      <c r="X45" s="311">
        <v>1569</v>
      </c>
      <c r="Y45" s="313">
        <f t="shared" si="28"/>
        <v>12722</v>
      </c>
      <c r="Z45" s="317">
        <f t="shared" si="29"/>
        <v>0.1469108630718441</v>
      </c>
    </row>
    <row r="46" spans="1:26" ht="21" customHeight="1">
      <c r="A46" s="308" t="s">
        <v>465</v>
      </c>
      <c r="B46" s="309" t="s">
        <v>465</v>
      </c>
      <c r="C46" s="310">
        <v>1127</v>
      </c>
      <c r="D46" s="311">
        <v>1123</v>
      </c>
      <c r="E46" s="312">
        <v>1043</v>
      </c>
      <c r="F46" s="311">
        <v>1032</v>
      </c>
      <c r="G46" s="313">
        <f t="shared" si="6"/>
        <v>4325</v>
      </c>
      <c r="H46" s="314">
        <f t="shared" si="23"/>
        <v>0.001158949447830929</v>
      </c>
      <c r="I46" s="315">
        <v>782</v>
      </c>
      <c r="J46" s="311">
        <v>825</v>
      </c>
      <c r="K46" s="312">
        <v>757</v>
      </c>
      <c r="L46" s="311">
        <v>567</v>
      </c>
      <c r="M46" s="313">
        <f t="shared" si="24"/>
        <v>2931</v>
      </c>
      <c r="N46" s="316">
        <f t="shared" si="25"/>
        <v>0.4756055953599454</v>
      </c>
      <c r="O46" s="310">
        <v>3144</v>
      </c>
      <c r="P46" s="311">
        <v>3434</v>
      </c>
      <c r="Q46" s="312">
        <v>3115</v>
      </c>
      <c r="R46" s="311">
        <v>2751</v>
      </c>
      <c r="S46" s="313">
        <f t="shared" si="26"/>
        <v>12444</v>
      </c>
      <c r="T46" s="314">
        <f t="shared" si="27"/>
        <v>0.0011178574219750071</v>
      </c>
      <c r="U46" s="315">
        <v>2327</v>
      </c>
      <c r="V46" s="311">
        <v>2851</v>
      </c>
      <c r="W46" s="312">
        <v>2222</v>
      </c>
      <c r="X46" s="311">
        <v>1926</v>
      </c>
      <c r="Y46" s="313">
        <f t="shared" si="28"/>
        <v>9326</v>
      </c>
      <c r="Z46" s="317">
        <f t="shared" si="29"/>
        <v>0.33433411966545146</v>
      </c>
    </row>
    <row r="47" spans="1:26" ht="21" customHeight="1">
      <c r="A47" s="308" t="s">
        <v>466</v>
      </c>
      <c r="B47" s="309" t="s">
        <v>467</v>
      </c>
      <c r="C47" s="310">
        <v>1868</v>
      </c>
      <c r="D47" s="311">
        <v>1655</v>
      </c>
      <c r="E47" s="312">
        <v>151</v>
      </c>
      <c r="F47" s="311">
        <v>150</v>
      </c>
      <c r="G47" s="313">
        <f t="shared" si="6"/>
        <v>3824</v>
      </c>
      <c r="H47" s="314">
        <f t="shared" si="23"/>
        <v>0.0010246988875157162</v>
      </c>
      <c r="I47" s="315">
        <v>1686</v>
      </c>
      <c r="J47" s="311">
        <v>1645</v>
      </c>
      <c r="K47" s="312">
        <v>167</v>
      </c>
      <c r="L47" s="311">
        <v>186</v>
      </c>
      <c r="M47" s="313">
        <f t="shared" si="24"/>
        <v>3684</v>
      </c>
      <c r="N47" s="316">
        <f t="shared" si="25"/>
        <v>0.03800217155266017</v>
      </c>
      <c r="O47" s="310">
        <v>5364</v>
      </c>
      <c r="P47" s="311">
        <v>5244</v>
      </c>
      <c r="Q47" s="312">
        <v>403</v>
      </c>
      <c r="R47" s="311">
        <v>474</v>
      </c>
      <c r="S47" s="313">
        <f t="shared" si="26"/>
        <v>11485</v>
      </c>
      <c r="T47" s="314">
        <f t="shared" si="27"/>
        <v>0.0010317094576810478</v>
      </c>
      <c r="U47" s="315">
        <v>4991</v>
      </c>
      <c r="V47" s="311">
        <v>5045</v>
      </c>
      <c r="W47" s="312">
        <v>511</v>
      </c>
      <c r="X47" s="311">
        <v>584</v>
      </c>
      <c r="Y47" s="313">
        <f t="shared" si="28"/>
        <v>11131</v>
      </c>
      <c r="Z47" s="317">
        <f t="shared" si="29"/>
        <v>0.031803072500224516</v>
      </c>
    </row>
    <row r="48" spans="1:26" ht="21" customHeight="1">
      <c r="A48" s="308" t="s">
        <v>468</v>
      </c>
      <c r="B48" s="309" t="s">
        <v>469</v>
      </c>
      <c r="C48" s="310">
        <v>0</v>
      </c>
      <c r="D48" s="311">
        <v>0</v>
      </c>
      <c r="E48" s="312">
        <v>1898</v>
      </c>
      <c r="F48" s="311">
        <v>1762</v>
      </c>
      <c r="G48" s="313">
        <f t="shared" si="6"/>
        <v>3660</v>
      </c>
      <c r="H48" s="314">
        <f t="shared" si="23"/>
        <v>0.0009807525963147284</v>
      </c>
      <c r="I48" s="315"/>
      <c r="J48" s="311"/>
      <c r="K48" s="312">
        <v>1945</v>
      </c>
      <c r="L48" s="311">
        <v>1781</v>
      </c>
      <c r="M48" s="313">
        <f t="shared" si="24"/>
        <v>3726</v>
      </c>
      <c r="N48" s="316">
        <f t="shared" si="25"/>
        <v>-0.017713365539452464</v>
      </c>
      <c r="O48" s="310"/>
      <c r="P48" s="311"/>
      <c r="Q48" s="312">
        <v>5496</v>
      </c>
      <c r="R48" s="311">
        <v>5281</v>
      </c>
      <c r="S48" s="313">
        <f t="shared" si="26"/>
        <v>10777</v>
      </c>
      <c r="T48" s="314">
        <f t="shared" si="27"/>
        <v>0.0009681090836246105</v>
      </c>
      <c r="U48" s="315">
        <v>2210</v>
      </c>
      <c r="V48" s="311">
        <v>2071</v>
      </c>
      <c r="W48" s="312">
        <v>3477</v>
      </c>
      <c r="X48" s="311">
        <v>3320</v>
      </c>
      <c r="Y48" s="313">
        <f t="shared" si="28"/>
        <v>11078</v>
      </c>
      <c r="Z48" s="317">
        <f t="shared" si="29"/>
        <v>-0.02717096948907749</v>
      </c>
    </row>
    <row r="49" spans="1:26" ht="21" customHeight="1">
      <c r="A49" s="308" t="s">
        <v>470</v>
      </c>
      <c r="B49" s="309" t="s">
        <v>471</v>
      </c>
      <c r="C49" s="310">
        <v>1447</v>
      </c>
      <c r="D49" s="311">
        <v>1415</v>
      </c>
      <c r="E49" s="312">
        <v>118</v>
      </c>
      <c r="F49" s="311">
        <v>102</v>
      </c>
      <c r="G49" s="313">
        <f t="shared" si="6"/>
        <v>3082</v>
      </c>
      <c r="H49" s="314">
        <f t="shared" si="23"/>
        <v>0.0008258687163502712</v>
      </c>
      <c r="I49" s="315">
        <v>1216</v>
      </c>
      <c r="J49" s="311">
        <v>1158</v>
      </c>
      <c r="K49" s="312">
        <v>350</v>
      </c>
      <c r="L49" s="311">
        <v>306</v>
      </c>
      <c r="M49" s="313">
        <f t="shared" si="24"/>
        <v>3030</v>
      </c>
      <c r="N49" s="316">
        <f t="shared" si="25"/>
        <v>0.017161716171617103</v>
      </c>
      <c r="O49" s="310">
        <v>4503</v>
      </c>
      <c r="P49" s="311">
        <v>4225</v>
      </c>
      <c r="Q49" s="312">
        <v>416</v>
      </c>
      <c r="R49" s="311">
        <v>338</v>
      </c>
      <c r="S49" s="313">
        <f t="shared" si="26"/>
        <v>9482</v>
      </c>
      <c r="T49" s="314">
        <f t="shared" si="27"/>
        <v>0.0008517778909648842</v>
      </c>
      <c r="U49" s="315">
        <v>3531</v>
      </c>
      <c r="V49" s="311">
        <v>3372</v>
      </c>
      <c r="W49" s="312">
        <v>1203</v>
      </c>
      <c r="X49" s="311">
        <v>889</v>
      </c>
      <c r="Y49" s="313">
        <f t="shared" si="28"/>
        <v>8995</v>
      </c>
      <c r="Z49" s="317">
        <f t="shared" si="29"/>
        <v>0.05414118954974989</v>
      </c>
    </row>
    <row r="50" spans="1:26" ht="21" customHeight="1">
      <c r="A50" s="308" t="s">
        <v>472</v>
      </c>
      <c r="B50" s="309" t="s">
        <v>472</v>
      </c>
      <c r="C50" s="310">
        <v>1428</v>
      </c>
      <c r="D50" s="311">
        <v>1349</v>
      </c>
      <c r="E50" s="312">
        <v>52</v>
      </c>
      <c r="F50" s="311">
        <v>62</v>
      </c>
      <c r="G50" s="313">
        <f t="shared" si="6"/>
        <v>2891</v>
      </c>
      <c r="H50" s="314">
        <f t="shared" si="23"/>
        <v>0.0007746873650125354</v>
      </c>
      <c r="I50" s="315">
        <v>1107</v>
      </c>
      <c r="J50" s="311">
        <v>1071</v>
      </c>
      <c r="K50" s="312">
        <v>97</v>
      </c>
      <c r="L50" s="311">
        <v>87</v>
      </c>
      <c r="M50" s="313">
        <f t="shared" si="24"/>
        <v>2362</v>
      </c>
      <c r="N50" s="316">
        <f t="shared" si="25"/>
        <v>0.22396274343776468</v>
      </c>
      <c r="O50" s="310">
        <v>4103</v>
      </c>
      <c r="P50" s="311">
        <v>3882</v>
      </c>
      <c r="Q50" s="312">
        <v>118</v>
      </c>
      <c r="R50" s="311">
        <v>128</v>
      </c>
      <c r="S50" s="313">
        <f t="shared" si="26"/>
        <v>8231</v>
      </c>
      <c r="T50" s="314">
        <f t="shared" si="27"/>
        <v>0.0007393992639244844</v>
      </c>
      <c r="U50" s="315">
        <v>3137</v>
      </c>
      <c r="V50" s="311">
        <v>3154</v>
      </c>
      <c r="W50" s="312">
        <v>278</v>
      </c>
      <c r="X50" s="311">
        <v>283</v>
      </c>
      <c r="Y50" s="313">
        <f t="shared" si="28"/>
        <v>6852</v>
      </c>
      <c r="Z50" s="317">
        <f t="shared" si="29"/>
        <v>0.201255107997665</v>
      </c>
    </row>
    <row r="51" spans="1:26" ht="21" customHeight="1">
      <c r="A51" s="308" t="s">
        <v>473</v>
      </c>
      <c r="B51" s="309" t="s">
        <v>474</v>
      </c>
      <c r="C51" s="310">
        <v>654</v>
      </c>
      <c r="D51" s="311">
        <v>573</v>
      </c>
      <c r="E51" s="312">
        <v>629</v>
      </c>
      <c r="F51" s="311">
        <v>798</v>
      </c>
      <c r="G51" s="313">
        <f t="shared" si="6"/>
        <v>2654</v>
      </c>
      <c r="H51" s="314">
        <f t="shared" si="23"/>
        <v>0.000711179614923303</v>
      </c>
      <c r="I51" s="315">
        <v>426</v>
      </c>
      <c r="J51" s="311">
        <v>399</v>
      </c>
      <c r="K51" s="312">
        <v>422</v>
      </c>
      <c r="L51" s="311">
        <v>422</v>
      </c>
      <c r="M51" s="313">
        <f t="shared" si="24"/>
        <v>1669</v>
      </c>
      <c r="N51" s="316">
        <f t="shared" si="25"/>
        <v>0.5901737567405632</v>
      </c>
      <c r="O51" s="310">
        <v>2054</v>
      </c>
      <c r="P51" s="311">
        <v>1566</v>
      </c>
      <c r="Q51" s="312">
        <v>3066</v>
      </c>
      <c r="R51" s="311">
        <v>2304</v>
      </c>
      <c r="S51" s="313">
        <f t="shared" si="26"/>
        <v>8990</v>
      </c>
      <c r="T51" s="314">
        <f t="shared" si="27"/>
        <v>0.0008075810208578684</v>
      </c>
      <c r="U51" s="315">
        <v>1481</v>
      </c>
      <c r="V51" s="311">
        <v>1190</v>
      </c>
      <c r="W51" s="312">
        <v>2249</v>
      </c>
      <c r="X51" s="311">
        <v>1536</v>
      </c>
      <c r="Y51" s="313">
        <f t="shared" si="28"/>
        <v>6456</v>
      </c>
      <c r="Z51" s="317">
        <f t="shared" si="29"/>
        <v>0.3925030978934325</v>
      </c>
    </row>
    <row r="52" spans="1:26" ht="21" customHeight="1">
      <c r="A52" s="308" t="s">
        <v>475</v>
      </c>
      <c r="B52" s="309" t="s">
        <v>475</v>
      </c>
      <c r="C52" s="310">
        <v>449</v>
      </c>
      <c r="D52" s="311">
        <v>433</v>
      </c>
      <c r="E52" s="312">
        <v>692</v>
      </c>
      <c r="F52" s="311">
        <v>803</v>
      </c>
      <c r="G52" s="313">
        <f t="shared" si="6"/>
        <v>2377</v>
      </c>
      <c r="H52" s="314">
        <f t="shared" si="23"/>
        <v>0.0006369532572240735</v>
      </c>
      <c r="I52" s="315">
        <v>482</v>
      </c>
      <c r="J52" s="311">
        <v>525</v>
      </c>
      <c r="K52" s="312">
        <v>445</v>
      </c>
      <c r="L52" s="311">
        <v>423</v>
      </c>
      <c r="M52" s="313">
        <f t="shared" si="24"/>
        <v>1875</v>
      </c>
      <c r="N52" s="316">
        <f t="shared" si="25"/>
        <v>0.2677333333333334</v>
      </c>
      <c r="O52" s="310">
        <v>1300</v>
      </c>
      <c r="P52" s="311">
        <v>1250</v>
      </c>
      <c r="Q52" s="312">
        <v>2192</v>
      </c>
      <c r="R52" s="311">
        <v>2101</v>
      </c>
      <c r="S52" s="313">
        <f t="shared" si="26"/>
        <v>6843</v>
      </c>
      <c r="T52" s="314">
        <f t="shared" si="27"/>
        <v>0.0006147137848420905</v>
      </c>
      <c r="U52" s="315">
        <v>1244</v>
      </c>
      <c r="V52" s="311">
        <v>1291</v>
      </c>
      <c r="W52" s="312">
        <v>1289</v>
      </c>
      <c r="X52" s="311">
        <v>1350</v>
      </c>
      <c r="Y52" s="313">
        <f t="shared" si="28"/>
        <v>5174</v>
      </c>
      <c r="Z52" s="317">
        <f t="shared" si="29"/>
        <v>0.32257441051410907</v>
      </c>
    </row>
    <row r="53" spans="1:26" ht="21" customHeight="1">
      <c r="A53" s="308" t="s">
        <v>476</v>
      </c>
      <c r="B53" s="309" t="s">
        <v>477</v>
      </c>
      <c r="C53" s="310">
        <v>0</v>
      </c>
      <c r="D53" s="311">
        <v>0</v>
      </c>
      <c r="E53" s="312">
        <v>1005</v>
      </c>
      <c r="F53" s="311">
        <v>1021</v>
      </c>
      <c r="G53" s="313">
        <f t="shared" si="6"/>
        <v>2026</v>
      </c>
      <c r="H53" s="314">
        <f aca="true" t="shared" si="30" ref="H53:H67">G53/$G$10</f>
        <v>0.0005428974754463496</v>
      </c>
      <c r="I53" s="315"/>
      <c r="J53" s="311"/>
      <c r="K53" s="312">
        <v>2684</v>
      </c>
      <c r="L53" s="311">
        <v>2763</v>
      </c>
      <c r="M53" s="313">
        <f aca="true" t="shared" si="31" ref="M53:M67">SUM(I53:L53)</f>
        <v>5447</v>
      </c>
      <c r="N53" s="316">
        <f aca="true" t="shared" si="32" ref="N53:N67">IF(ISERROR(G53/M53-1),"         /0",(G53/M53-1))</f>
        <v>-0.6280521387919956</v>
      </c>
      <c r="O53" s="310"/>
      <c r="P53" s="311"/>
      <c r="Q53" s="312">
        <v>6051</v>
      </c>
      <c r="R53" s="311">
        <v>6417</v>
      </c>
      <c r="S53" s="313">
        <f aca="true" t="shared" si="33" ref="S53:S67">SUM(O53:R53)</f>
        <v>12468</v>
      </c>
      <c r="T53" s="314">
        <f aca="true" t="shared" si="34" ref="T53:T67">S53/$S$10</f>
        <v>0.0011200133668582762</v>
      </c>
      <c r="U53" s="315"/>
      <c r="V53" s="311"/>
      <c r="W53" s="312">
        <v>7244</v>
      </c>
      <c r="X53" s="311">
        <v>7458</v>
      </c>
      <c r="Y53" s="313">
        <f aca="true" t="shared" si="35" ref="Y53:Y67">SUM(U53:X53)</f>
        <v>14702</v>
      </c>
      <c r="Z53" s="317">
        <f aca="true" t="shared" si="36" ref="Z53:Z67">IF(ISERROR(S53/Y53-1),"         /0",IF(S53/Y53&gt;5,"  *  ",(S53/Y53-1)))</f>
        <v>-0.15195211535845465</v>
      </c>
    </row>
    <row r="54" spans="1:26" ht="21" customHeight="1">
      <c r="A54" s="308" t="s">
        <v>449</v>
      </c>
      <c r="B54" s="309" t="s">
        <v>478</v>
      </c>
      <c r="C54" s="310">
        <v>928</v>
      </c>
      <c r="D54" s="311">
        <v>966</v>
      </c>
      <c r="E54" s="312">
        <v>29</v>
      </c>
      <c r="F54" s="311">
        <v>23</v>
      </c>
      <c r="G54" s="313">
        <f t="shared" si="6"/>
        <v>1946</v>
      </c>
      <c r="H54" s="314">
        <f t="shared" si="30"/>
        <v>0.0005214602602263555</v>
      </c>
      <c r="I54" s="315">
        <v>839</v>
      </c>
      <c r="J54" s="311">
        <v>864</v>
      </c>
      <c r="K54" s="312">
        <v>49</v>
      </c>
      <c r="L54" s="311">
        <v>48</v>
      </c>
      <c r="M54" s="313">
        <f t="shared" si="31"/>
        <v>1800</v>
      </c>
      <c r="N54" s="316">
        <f t="shared" si="32"/>
        <v>0.08111111111111113</v>
      </c>
      <c r="O54" s="310">
        <v>2835</v>
      </c>
      <c r="P54" s="311">
        <v>2813</v>
      </c>
      <c r="Q54" s="312">
        <v>93</v>
      </c>
      <c r="R54" s="311">
        <v>140</v>
      </c>
      <c r="S54" s="313">
        <f t="shared" si="33"/>
        <v>5881</v>
      </c>
      <c r="T54" s="314">
        <f t="shared" si="34"/>
        <v>0.0005282963274377224</v>
      </c>
      <c r="U54" s="315">
        <v>2515</v>
      </c>
      <c r="V54" s="311">
        <v>2612</v>
      </c>
      <c r="W54" s="312">
        <v>248</v>
      </c>
      <c r="X54" s="311">
        <v>748</v>
      </c>
      <c r="Y54" s="313">
        <f t="shared" si="35"/>
        <v>6123</v>
      </c>
      <c r="Z54" s="317">
        <f t="shared" si="36"/>
        <v>-0.03952310958680383</v>
      </c>
    </row>
    <row r="55" spans="1:26" ht="21" customHeight="1">
      <c r="A55" s="308" t="s">
        <v>479</v>
      </c>
      <c r="B55" s="309" t="s">
        <v>480</v>
      </c>
      <c r="C55" s="310">
        <v>774</v>
      </c>
      <c r="D55" s="311">
        <v>970</v>
      </c>
      <c r="E55" s="312">
        <v>16</v>
      </c>
      <c r="F55" s="311">
        <v>18</v>
      </c>
      <c r="G55" s="313">
        <f t="shared" si="6"/>
        <v>1778</v>
      </c>
      <c r="H55" s="314">
        <f t="shared" si="30"/>
        <v>0.000476442108264368</v>
      </c>
      <c r="I55" s="315">
        <v>322</v>
      </c>
      <c r="J55" s="311">
        <v>351</v>
      </c>
      <c r="K55" s="312">
        <v>85</v>
      </c>
      <c r="L55" s="311">
        <v>83</v>
      </c>
      <c r="M55" s="313">
        <f t="shared" si="31"/>
        <v>841</v>
      </c>
      <c r="N55" s="316">
        <f t="shared" si="32"/>
        <v>1.1141498216409036</v>
      </c>
      <c r="O55" s="310">
        <v>2466</v>
      </c>
      <c r="P55" s="311">
        <v>2742</v>
      </c>
      <c r="Q55" s="312">
        <v>32</v>
      </c>
      <c r="R55" s="311">
        <v>21</v>
      </c>
      <c r="S55" s="313">
        <f t="shared" si="33"/>
        <v>5261</v>
      </c>
      <c r="T55" s="314">
        <f t="shared" si="34"/>
        <v>0.00047260108461993835</v>
      </c>
      <c r="U55" s="315">
        <v>1328</v>
      </c>
      <c r="V55" s="311">
        <v>1345</v>
      </c>
      <c r="W55" s="312">
        <v>229</v>
      </c>
      <c r="X55" s="311">
        <v>185</v>
      </c>
      <c r="Y55" s="313">
        <f t="shared" si="35"/>
        <v>3087</v>
      </c>
      <c r="Z55" s="317">
        <f t="shared" si="36"/>
        <v>0.7042436022027858</v>
      </c>
    </row>
    <row r="56" spans="1:26" ht="21" customHeight="1">
      <c r="A56" s="308" t="s">
        <v>481</v>
      </c>
      <c r="B56" s="309" t="s">
        <v>482</v>
      </c>
      <c r="C56" s="310">
        <v>837</v>
      </c>
      <c r="D56" s="311">
        <v>833</v>
      </c>
      <c r="E56" s="312">
        <v>0</v>
      </c>
      <c r="F56" s="311">
        <v>0</v>
      </c>
      <c r="G56" s="313">
        <f t="shared" si="6"/>
        <v>1670</v>
      </c>
      <c r="H56" s="314">
        <f t="shared" si="30"/>
        <v>0.00044750186771737603</v>
      </c>
      <c r="I56" s="315">
        <v>488</v>
      </c>
      <c r="J56" s="311">
        <v>480</v>
      </c>
      <c r="K56" s="312">
        <v>27</v>
      </c>
      <c r="L56" s="311">
        <v>8</v>
      </c>
      <c r="M56" s="313">
        <f t="shared" si="31"/>
        <v>1003</v>
      </c>
      <c r="N56" s="316">
        <f t="shared" si="32"/>
        <v>0.6650049850448654</v>
      </c>
      <c r="O56" s="310">
        <v>2595</v>
      </c>
      <c r="P56" s="311">
        <v>2265</v>
      </c>
      <c r="Q56" s="312">
        <v>11</v>
      </c>
      <c r="R56" s="311">
        <v>16</v>
      </c>
      <c r="S56" s="313">
        <f t="shared" si="33"/>
        <v>4887</v>
      </c>
      <c r="T56" s="314">
        <f t="shared" si="34"/>
        <v>0.0004390042768556622</v>
      </c>
      <c r="U56" s="315">
        <v>1437</v>
      </c>
      <c r="V56" s="311">
        <v>1290</v>
      </c>
      <c r="W56" s="312">
        <v>31</v>
      </c>
      <c r="X56" s="311">
        <v>26</v>
      </c>
      <c r="Y56" s="313">
        <f t="shared" si="35"/>
        <v>2784</v>
      </c>
      <c r="Z56" s="317">
        <f t="shared" si="36"/>
        <v>0.7553879310344827</v>
      </c>
    </row>
    <row r="57" spans="1:26" ht="21" customHeight="1">
      <c r="A57" s="308" t="s">
        <v>483</v>
      </c>
      <c r="B57" s="309" t="s">
        <v>483</v>
      </c>
      <c r="C57" s="310">
        <v>804</v>
      </c>
      <c r="D57" s="311">
        <v>721</v>
      </c>
      <c r="E57" s="312">
        <v>69</v>
      </c>
      <c r="F57" s="311">
        <v>15</v>
      </c>
      <c r="G57" s="313">
        <f t="shared" si="6"/>
        <v>1609</v>
      </c>
      <c r="H57" s="314">
        <f t="shared" si="30"/>
        <v>0.0004311559911121306</v>
      </c>
      <c r="I57" s="315">
        <v>397</v>
      </c>
      <c r="J57" s="311">
        <v>453</v>
      </c>
      <c r="K57" s="312">
        <v>68</v>
      </c>
      <c r="L57" s="311">
        <v>12</v>
      </c>
      <c r="M57" s="313">
        <f t="shared" si="31"/>
        <v>930</v>
      </c>
      <c r="N57" s="316">
        <f t="shared" si="32"/>
        <v>0.7301075268817205</v>
      </c>
      <c r="O57" s="310">
        <v>2290</v>
      </c>
      <c r="P57" s="311">
        <v>2365</v>
      </c>
      <c r="Q57" s="312">
        <v>178</v>
      </c>
      <c r="R57" s="311">
        <v>62</v>
      </c>
      <c r="S57" s="313">
        <f t="shared" si="33"/>
        <v>4895</v>
      </c>
      <c r="T57" s="314">
        <f t="shared" si="34"/>
        <v>0.0004397229251500852</v>
      </c>
      <c r="U57" s="315">
        <v>1125</v>
      </c>
      <c r="V57" s="311">
        <v>1373</v>
      </c>
      <c r="W57" s="312">
        <v>235</v>
      </c>
      <c r="X57" s="311">
        <v>34</v>
      </c>
      <c r="Y57" s="313">
        <f t="shared" si="35"/>
        <v>2767</v>
      </c>
      <c r="Z57" s="317">
        <f t="shared" si="36"/>
        <v>0.7690639681966027</v>
      </c>
    </row>
    <row r="58" spans="1:26" ht="21" customHeight="1">
      <c r="A58" s="308" t="s">
        <v>484</v>
      </c>
      <c r="B58" s="309" t="s">
        <v>485</v>
      </c>
      <c r="C58" s="310">
        <v>0</v>
      </c>
      <c r="D58" s="311">
        <v>0</v>
      </c>
      <c r="E58" s="312">
        <v>774</v>
      </c>
      <c r="F58" s="311">
        <v>799</v>
      </c>
      <c r="G58" s="313">
        <f t="shared" si="6"/>
        <v>1573</v>
      </c>
      <c r="H58" s="314">
        <f t="shared" si="30"/>
        <v>0.00042150924426313324</v>
      </c>
      <c r="I58" s="315"/>
      <c r="J58" s="311"/>
      <c r="K58" s="312">
        <v>904</v>
      </c>
      <c r="L58" s="311">
        <v>908</v>
      </c>
      <c r="M58" s="313">
        <f t="shared" si="31"/>
        <v>1812</v>
      </c>
      <c r="N58" s="316">
        <f t="shared" si="32"/>
        <v>-0.13189845474613682</v>
      </c>
      <c r="O58" s="310"/>
      <c r="P58" s="311"/>
      <c r="Q58" s="312">
        <v>2352</v>
      </c>
      <c r="R58" s="311">
        <v>2584</v>
      </c>
      <c r="S58" s="313">
        <f t="shared" si="33"/>
        <v>4936</v>
      </c>
      <c r="T58" s="314">
        <f t="shared" si="34"/>
        <v>0.00044340599765900317</v>
      </c>
      <c r="U58" s="315">
        <v>885</v>
      </c>
      <c r="V58" s="311">
        <v>1048</v>
      </c>
      <c r="W58" s="312">
        <v>1582</v>
      </c>
      <c r="X58" s="311">
        <v>1611</v>
      </c>
      <c r="Y58" s="313">
        <f t="shared" si="35"/>
        <v>5126</v>
      </c>
      <c r="Z58" s="317">
        <f t="shared" si="36"/>
        <v>-0.037065938353492034</v>
      </c>
    </row>
    <row r="59" spans="1:26" ht="21" customHeight="1">
      <c r="A59" s="308" t="s">
        <v>486</v>
      </c>
      <c r="B59" s="309" t="s">
        <v>486</v>
      </c>
      <c r="C59" s="310">
        <v>392</v>
      </c>
      <c r="D59" s="311">
        <v>411</v>
      </c>
      <c r="E59" s="312">
        <v>268</v>
      </c>
      <c r="F59" s="311">
        <v>253</v>
      </c>
      <c r="G59" s="313">
        <f t="shared" si="6"/>
        <v>1324</v>
      </c>
      <c r="H59" s="314">
        <f t="shared" si="30"/>
        <v>0.00035478591189090175</v>
      </c>
      <c r="I59" s="315">
        <v>407</v>
      </c>
      <c r="J59" s="311">
        <v>397</v>
      </c>
      <c r="K59" s="312"/>
      <c r="L59" s="311"/>
      <c r="M59" s="313">
        <f t="shared" si="31"/>
        <v>804</v>
      </c>
      <c r="N59" s="316">
        <f t="shared" si="32"/>
        <v>0.6467661691542288</v>
      </c>
      <c r="O59" s="310">
        <v>1395</v>
      </c>
      <c r="P59" s="311">
        <v>1286</v>
      </c>
      <c r="Q59" s="312">
        <v>1192</v>
      </c>
      <c r="R59" s="311">
        <v>1068</v>
      </c>
      <c r="S59" s="313">
        <f t="shared" si="33"/>
        <v>4941</v>
      </c>
      <c r="T59" s="314">
        <f t="shared" si="34"/>
        <v>0.0004438551528430176</v>
      </c>
      <c r="U59" s="315">
        <v>1449</v>
      </c>
      <c r="V59" s="311">
        <v>1355</v>
      </c>
      <c r="W59" s="312">
        <v>3</v>
      </c>
      <c r="X59" s="311">
        <v>0</v>
      </c>
      <c r="Y59" s="313">
        <f t="shared" si="35"/>
        <v>2807</v>
      </c>
      <c r="Z59" s="317">
        <f t="shared" si="36"/>
        <v>0.7602422515140719</v>
      </c>
    </row>
    <row r="60" spans="1:26" ht="21" customHeight="1">
      <c r="A60" s="308" t="s">
        <v>487</v>
      </c>
      <c r="B60" s="309" t="s">
        <v>488</v>
      </c>
      <c r="C60" s="310">
        <v>0</v>
      </c>
      <c r="D60" s="311">
        <v>0</v>
      </c>
      <c r="E60" s="312">
        <v>643</v>
      </c>
      <c r="F60" s="311">
        <v>575</v>
      </c>
      <c r="G60" s="313">
        <f t="shared" si="6"/>
        <v>1218</v>
      </c>
      <c r="H60" s="314">
        <f t="shared" si="30"/>
        <v>0.0003263816017244096</v>
      </c>
      <c r="I60" s="315"/>
      <c r="J60" s="311"/>
      <c r="K60" s="312">
        <v>539</v>
      </c>
      <c r="L60" s="311">
        <v>499</v>
      </c>
      <c r="M60" s="313">
        <f t="shared" si="31"/>
        <v>1038</v>
      </c>
      <c r="N60" s="316">
        <f t="shared" si="32"/>
        <v>0.17341040462427748</v>
      </c>
      <c r="O60" s="310"/>
      <c r="P60" s="311"/>
      <c r="Q60" s="312">
        <v>1871</v>
      </c>
      <c r="R60" s="311">
        <v>1635</v>
      </c>
      <c r="S60" s="313">
        <f t="shared" si="33"/>
        <v>3506</v>
      </c>
      <c r="T60" s="314">
        <f t="shared" si="34"/>
        <v>0.0003149476150308884</v>
      </c>
      <c r="U60" s="315"/>
      <c r="V60" s="311"/>
      <c r="W60" s="312">
        <v>1842</v>
      </c>
      <c r="X60" s="311">
        <v>1736</v>
      </c>
      <c r="Y60" s="313">
        <f t="shared" si="35"/>
        <v>3578</v>
      </c>
      <c r="Z60" s="317">
        <f t="shared" si="36"/>
        <v>-0.02012297372833982</v>
      </c>
    </row>
    <row r="61" spans="1:26" ht="21" customHeight="1">
      <c r="A61" s="308" t="s">
        <v>489</v>
      </c>
      <c r="B61" s="309" t="s">
        <v>490</v>
      </c>
      <c r="C61" s="310">
        <v>392</v>
      </c>
      <c r="D61" s="311">
        <v>561</v>
      </c>
      <c r="E61" s="312">
        <v>125</v>
      </c>
      <c r="F61" s="311">
        <v>97</v>
      </c>
      <c r="G61" s="313">
        <f t="shared" si="6"/>
        <v>1175</v>
      </c>
      <c r="H61" s="314">
        <f t="shared" si="30"/>
        <v>0.0003148590985436628</v>
      </c>
      <c r="I61" s="315">
        <v>437</v>
      </c>
      <c r="J61" s="311">
        <v>593</v>
      </c>
      <c r="K61" s="312">
        <v>82</v>
      </c>
      <c r="L61" s="311">
        <v>121</v>
      </c>
      <c r="M61" s="313">
        <f t="shared" si="31"/>
        <v>1233</v>
      </c>
      <c r="N61" s="316">
        <f t="shared" si="32"/>
        <v>-0.047039740470397384</v>
      </c>
      <c r="O61" s="310">
        <v>1304</v>
      </c>
      <c r="P61" s="311">
        <v>1646</v>
      </c>
      <c r="Q61" s="312">
        <v>350</v>
      </c>
      <c r="R61" s="311">
        <v>429</v>
      </c>
      <c r="S61" s="313">
        <f t="shared" si="33"/>
        <v>3729</v>
      </c>
      <c r="T61" s="314">
        <f t="shared" si="34"/>
        <v>0.00033497993623793007</v>
      </c>
      <c r="U61" s="315">
        <v>1223</v>
      </c>
      <c r="V61" s="311">
        <v>1682</v>
      </c>
      <c r="W61" s="312">
        <v>191</v>
      </c>
      <c r="X61" s="311">
        <v>230</v>
      </c>
      <c r="Y61" s="313">
        <f t="shared" si="35"/>
        <v>3326</v>
      </c>
      <c r="Z61" s="317">
        <f t="shared" si="36"/>
        <v>0.12116656644618162</v>
      </c>
    </row>
    <row r="62" spans="1:26" ht="21" customHeight="1">
      <c r="A62" s="308" t="s">
        <v>491</v>
      </c>
      <c r="B62" s="309" t="s">
        <v>492</v>
      </c>
      <c r="C62" s="310">
        <v>0</v>
      </c>
      <c r="D62" s="311">
        <v>0</v>
      </c>
      <c r="E62" s="312">
        <v>562</v>
      </c>
      <c r="F62" s="311">
        <v>502</v>
      </c>
      <c r="G62" s="313">
        <f t="shared" si="6"/>
        <v>1064</v>
      </c>
      <c r="H62" s="314">
        <f t="shared" si="30"/>
        <v>0.000285114962425921</v>
      </c>
      <c r="I62" s="315"/>
      <c r="J62" s="311"/>
      <c r="K62" s="312">
        <v>472</v>
      </c>
      <c r="L62" s="311">
        <v>481</v>
      </c>
      <c r="M62" s="313">
        <f t="shared" si="31"/>
        <v>953</v>
      </c>
      <c r="N62" s="316">
        <f t="shared" si="32"/>
        <v>0.11647429171038826</v>
      </c>
      <c r="O62" s="310"/>
      <c r="P62" s="311"/>
      <c r="Q62" s="312">
        <v>1587</v>
      </c>
      <c r="R62" s="311">
        <v>1582</v>
      </c>
      <c r="S62" s="313">
        <f t="shared" si="33"/>
        <v>3169</v>
      </c>
      <c r="T62" s="314">
        <f t="shared" si="34"/>
        <v>0.0002846745556283187</v>
      </c>
      <c r="U62" s="315"/>
      <c r="V62" s="311"/>
      <c r="W62" s="312">
        <v>1270</v>
      </c>
      <c r="X62" s="311">
        <v>1364</v>
      </c>
      <c r="Y62" s="313">
        <f t="shared" si="35"/>
        <v>2634</v>
      </c>
      <c r="Z62" s="317">
        <f t="shared" si="36"/>
        <v>0.20311313591495828</v>
      </c>
    </row>
    <row r="63" spans="1:26" ht="21" customHeight="1">
      <c r="A63" s="308" t="s">
        <v>466</v>
      </c>
      <c r="B63" s="309" t="s">
        <v>493</v>
      </c>
      <c r="C63" s="310">
        <v>0</v>
      </c>
      <c r="D63" s="311">
        <v>0</v>
      </c>
      <c r="E63" s="312">
        <v>475</v>
      </c>
      <c r="F63" s="311">
        <v>462</v>
      </c>
      <c r="G63" s="313">
        <f t="shared" si="6"/>
        <v>937</v>
      </c>
      <c r="H63" s="314">
        <f t="shared" si="30"/>
        <v>0.00025108338326418046</v>
      </c>
      <c r="I63" s="315"/>
      <c r="J63" s="311"/>
      <c r="K63" s="312">
        <v>482</v>
      </c>
      <c r="L63" s="311">
        <v>437</v>
      </c>
      <c r="M63" s="313">
        <f t="shared" si="31"/>
        <v>919</v>
      </c>
      <c r="N63" s="316">
        <f t="shared" si="32"/>
        <v>0.019586507072905324</v>
      </c>
      <c r="O63" s="310"/>
      <c r="P63" s="311"/>
      <c r="Q63" s="312">
        <v>1636</v>
      </c>
      <c r="R63" s="311">
        <v>1551</v>
      </c>
      <c r="S63" s="313">
        <f t="shared" si="33"/>
        <v>3187</v>
      </c>
      <c r="T63" s="314">
        <f t="shared" si="34"/>
        <v>0.0002862915142907705</v>
      </c>
      <c r="U63" s="315"/>
      <c r="V63" s="311"/>
      <c r="W63" s="312">
        <v>1565</v>
      </c>
      <c r="X63" s="311">
        <v>1523</v>
      </c>
      <c r="Y63" s="313">
        <f t="shared" si="35"/>
        <v>3088</v>
      </c>
      <c r="Z63" s="317">
        <f t="shared" si="36"/>
        <v>0.03205958549222787</v>
      </c>
    </row>
    <row r="64" spans="1:26" ht="21" customHeight="1">
      <c r="A64" s="308" t="s">
        <v>494</v>
      </c>
      <c r="B64" s="309" t="s">
        <v>494</v>
      </c>
      <c r="C64" s="310">
        <v>0</v>
      </c>
      <c r="D64" s="311">
        <v>0</v>
      </c>
      <c r="E64" s="312">
        <v>464</v>
      </c>
      <c r="F64" s="311">
        <v>421</v>
      </c>
      <c r="G64" s="313">
        <f t="shared" si="6"/>
        <v>885</v>
      </c>
      <c r="H64" s="314">
        <f t="shared" si="30"/>
        <v>0.0002371491933711843</v>
      </c>
      <c r="I64" s="315"/>
      <c r="J64" s="311"/>
      <c r="K64" s="312">
        <v>306</v>
      </c>
      <c r="L64" s="311">
        <v>301</v>
      </c>
      <c r="M64" s="313">
        <f t="shared" si="31"/>
        <v>607</v>
      </c>
      <c r="N64" s="316">
        <f t="shared" si="32"/>
        <v>0.457990115321252</v>
      </c>
      <c r="O64" s="310"/>
      <c r="P64" s="311"/>
      <c r="Q64" s="312">
        <v>1477</v>
      </c>
      <c r="R64" s="311">
        <v>1393</v>
      </c>
      <c r="S64" s="313">
        <f t="shared" si="33"/>
        <v>2870</v>
      </c>
      <c r="T64" s="314">
        <f t="shared" si="34"/>
        <v>0.0002578150756242583</v>
      </c>
      <c r="U64" s="315"/>
      <c r="V64" s="311"/>
      <c r="W64" s="312">
        <v>1066</v>
      </c>
      <c r="X64" s="311">
        <v>942</v>
      </c>
      <c r="Y64" s="313">
        <f t="shared" si="35"/>
        <v>2008</v>
      </c>
      <c r="Z64" s="317">
        <f t="shared" si="36"/>
        <v>0.4292828685258965</v>
      </c>
    </row>
    <row r="65" spans="1:26" ht="21" customHeight="1">
      <c r="A65" s="308" t="s">
        <v>495</v>
      </c>
      <c r="B65" s="309" t="s">
        <v>495</v>
      </c>
      <c r="C65" s="310">
        <v>401</v>
      </c>
      <c r="D65" s="311">
        <v>356</v>
      </c>
      <c r="E65" s="312">
        <v>43</v>
      </c>
      <c r="F65" s="311">
        <v>39</v>
      </c>
      <c r="G65" s="313">
        <f t="shared" si="6"/>
        <v>839</v>
      </c>
      <c r="H65" s="314">
        <f t="shared" si="30"/>
        <v>0.00022482279461968771</v>
      </c>
      <c r="I65" s="315">
        <v>532</v>
      </c>
      <c r="J65" s="311">
        <v>490</v>
      </c>
      <c r="K65" s="312"/>
      <c r="L65" s="311"/>
      <c r="M65" s="313">
        <f t="shared" si="31"/>
        <v>1022</v>
      </c>
      <c r="N65" s="316">
        <f t="shared" si="32"/>
        <v>-0.17906066536203524</v>
      </c>
      <c r="O65" s="310">
        <v>1218</v>
      </c>
      <c r="P65" s="311">
        <v>1173</v>
      </c>
      <c r="Q65" s="312">
        <v>62</v>
      </c>
      <c r="R65" s="311">
        <v>58</v>
      </c>
      <c r="S65" s="313">
        <f t="shared" si="33"/>
        <v>2511</v>
      </c>
      <c r="T65" s="314">
        <f t="shared" si="34"/>
        <v>0.0002255657334120253</v>
      </c>
      <c r="U65" s="315">
        <v>1613</v>
      </c>
      <c r="V65" s="311">
        <v>1446</v>
      </c>
      <c r="W65" s="312"/>
      <c r="X65" s="311"/>
      <c r="Y65" s="313">
        <f t="shared" si="35"/>
        <v>3059</v>
      </c>
      <c r="Z65" s="317">
        <f t="shared" si="36"/>
        <v>-0.17914351095129122</v>
      </c>
    </row>
    <row r="66" spans="1:26" ht="21" customHeight="1">
      <c r="A66" s="308" t="s">
        <v>496</v>
      </c>
      <c r="B66" s="309" t="s">
        <v>496</v>
      </c>
      <c r="C66" s="310">
        <v>0</v>
      </c>
      <c r="D66" s="311">
        <v>0</v>
      </c>
      <c r="E66" s="312">
        <v>386</v>
      </c>
      <c r="F66" s="311">
        <v>439</v>
      </c>
      <c r="G66" s="313">
        <f t="shared" si="6"/>
        <v>825</v>
      </c>
      <c r="H66" s="314">
        <f t="shared" si="30"/>
        <v>0.00022107128195618877</v>
      </c>
      <c r="I66" s="315"/>
      <c r="J66" s="311"/>
      <c r="K66" s="312">
        <v>243</v>
      </c>
      <c r="L66" s="311">
        <v>200</v>
      </c>
      <c r="M66" s="313">
        <f t="shared" si="31"/>
        <v>443</v>
      </c>
      <c r="N66" s="316">
        <f t="shared" si="32"/>
        <v>0.8623024830699775</v>
      </c>
      <c r="O66" s="310"/>
      <c r="P66" s="311"/>
      <c r="Q66" s="312">
        <v>1520</v>
      </c>
      <c r="R66" s="311">
        <v>1390</v>
      </c>
      <c r="S66" s="313">
        <f t="shared" si="33"/>
        <v>2910</v>
      </c>
      <c r="T66" s="314">
        <f t="shared" si="34"/>
        <v>0.00026140831709637344</v>
      </c>
      <c r="U66" s="315"/>
      <c r="V66" s="311"/>
      <c r="W66" s="312">
        <v>1464</v>
      </c>
      <c r="X66" s="311">
        <v>1036</v>
      </c>
      <c r="Y66" s="313">
        <f t="shared" si="35"/>
        <v>2500</v>
      </c>
      <c r="Z66" s="317">
        <f t="shared" si="36"/>
        <v>0.16399999999999992</v>
      </c>
    </row>
    <row r="67" spans="1:26" ht="21" customHeight="1" thickBot="1">
      <c r="A67" s="318" t="s">
        <v>48</v>
      </c>
      <c r="B67" s="319" t="s">
        <v>48</v>
      </c>
      <c r="C67" s="320">
        <v>897</v>
      </c>
      <c r="D67" s="321">
        <v>814</v>
      </c>
      <c r="E67" s="322">
        <v>5608</v>
      </c>
      <c r="F67" s="321">
        <v>5454</v>
      </c>
      <c r="G67" s="323">
        <f t="shared" si="6"/>
        <v>12773</v>
      </c>
      <c r="H67" s="324">
        <f t="shared" si="30"/>
        <v>0.003422719375062302</v>
      </c>
      <c r="I67" s="325">
        <v>951</v>
      </c>
      <c r="J67" s="321">
        <v>845</v>
      </c>
      <c r="K67" s="322">
        <v>4805</v>
      </c>
      <c r="L67" s="321">
        <v>4952</v>
      </c>
      <c r="M67" s="323">
        <f t="shared" si="31"/>
        <v>11553</v>
      </c>
      <c r="N67" s="326">
        <f t="shared" si="32"/>
        <v>0.10560027698433316</v>
      </c>
      <c r="O67" s="320">
        <v>2736</v>
      </c>
      <c r="P67" s="321">
        <v>2449</v>
      </c>
      <c r="Q67" s="322">
        <v>15760</v>
      </c>
      <c r="R67" s="321">
        <v>16299</v>
      </c>
      <c r="S67" s="323">
        <f t="shared" si="33"/>
        <v>37244</v>
      </c>
      <c r="T67" s="324">
        <f t="shared" si="34"/>
        <v>0.0033456671346863685</v>
      </c>
      <c r="U67" s="325">
        <v>3674</v>
      </c>
      <c r="V67" s="321">
        <v>3080</v>
      </c>
      <c r="W67" s="322">
        <v>13000</v>
      </c>
      <c r="X67" s="321">
        <v>13752</v>
      </c>
      <c r="Y67" s="323">
        <f t="shared" si="35"/>
        <v>33506</v>
      </c>
      <c r="Z67" s="327">
        <f t="shared" si="36"/>
        <v>0.11156210827911428</v>
      </c>
    </row>
    <row r="68" spans="1:2" ht="9" customHeight="1" thickTop="1">
      <c r="A68" s="74"/>
      <c r="B68" s="74"/>
    </row>
    <row r="69" spans="1:2" ht="15">
      <c r="A69" s="74" t="s">
        <v>130</v>
      </c>
      <c r="B69" s="74"/>
    </row>
  </sheetData>
  <sheetProtection/>
  <mergeCells count="27">
    <mergeCell ref="Y1:Z1"/>
    <mergeCell ref="A4:Z4"/>
    <mergeCell ref="A5:Z5"/>
    <mergeCell ref="A6:A9"/>
    <mergeCell ref="C6:N6"/>
    <mergeCell ref="O6:Z6"/>
    <mergeCell ref="C7:G7"/>
    <mergeCell ref="H7:H9"/>
    <mergeCell ref="I7:M7"/>
    <mergeCell ref="N7:N9"/>
    <mergeCell ref="Y8:Y9"/>
    <mergeCell ref="O7:S7"/>
    <mergeCell ref="T7:T9"/>
    <mergeCell ref="U7:Y7"/>
    <mergeCell ref="Z7:Z9"/>
    <mergeCell ref="C8:D8"/>
    <mergeCell ref="E8:F8"/>
    <mergeCell ref="G8:G9"/>
    <mergeCell ref="I8:J8"/>
    <mergeCell ref="K8:L8"/>
    <mergeCell ref="B6:B9"/>
    <mergeCell ref="O8:P8"/>
    <mergeCell ref="Q8:R8"/>
    <mergeCell ref="S8:S9"/>
    <mergeCell ref="U8:V8"/>
    <mergeCell ref="W8:X8"/>
    <mergeCell ref="M8:M9"/>
  </mergeCells>
  <conditionalFormatting sqref="Z4 N4 N6 Z6 Z68:Z65536 N68:N65536">
    <cfRule type="cellIs" priority="7" dxfId="99" operator="lessThan" stopIfTrue="1">
      <formula>0</formula>
    </cfRule>
  </conditionalFormatting>
  <conditionalFormatting sqref="N10:N67 Z10:Z67">
    <cfRule type="cellIs" priority="8" dxfId="99" operator="lessThan" stopIfTrue="1">
      <formula>0</formula>
    </cfRule>
    <cfRule type="cellIs" priority="9" dxfId="101" operator="greaterThanOrEqual" stopIfTrue="1">
      <formula>0</formula>
    </cfRule>
  </conditionalFormatting>
  <conditionalFormatting sqref="H7:H9">
    <cfRule type="cellIs" priority="4" dxfId="99" operator="lessThan" stopIfTrue="1">
      <formula>0</formula>
    </cfRule>
  </conditionalFormatting>
  <conditionalFormatting sqref="N7:N9">
    <cfRule type="cellIs" priority="3" dxfId="99" operator="lessThan" stopIfTrue="1">
      <formula>0</formula>
    </cfRule>
  </conditionalFormatting>
  <conditionalFormatting sqref="T7:T9">
    <cfRule type="cellIs" priority="2" dxfId="99" operator="lessThan" stopIfTrue="1">
      <formula>0</formula>
    </cfRule>
  </conditionalFormatting>
  <conditionalFormatting sqref="Z7:Z9">
    <cfRule type="cellIs" priority="1" dxfId="99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9"/>
  <sheetViews>
    <sheetView showGridLines="0" zoomScale="80" zoomScaleNormal="80" zoomScalePageLayoutView="0" workbookViewId="0" topLeftCell="A1">
      <selection activeCell="B59" sqref="B59:D59"/>
    </sheetView>
  </sheetViews>
  <sheetFormatPr defaultColWidth="8.00390625" defaultRowHeight="15"/>
  <cols>
    <col min="1" max="1" width="30.28125" style="73" customWidth="1"/>
    <col min="2" max="2" width="40.421875" style="73" bestFit="1" customWidth="1"/>
    <col min="3" max="3" width="9.57421875" style="73" customWidth="1"/>
    <col min="4" max="4" width="10.421875" style="73" customWidth="1"/>
    <col min="5" max="5" width="8.57421875" style="73" bestFit="1" customWidth="1"/>
    <col min="6" max="6" width="10.57421875" style="73" bestFit="1" customWidth="1"/>
    <col min="7" max="7" width="10.00390625" style="73" customWidth="1"/>
    <col min="8" max="8" width="10.7109375" style="73" customWidth="1"/>
    <col min="9" max="9" width="9.421875" style="73" customWidth="1"/>
    <col min="10" max="10" width="11.57421875" style="73" bestFit="1" customWidth="1"/>
    <col min="11" max="11" width="9.00390625" style="73" bestFit="1" customWidth="1"/>
    <col min="12" max="12" width="10.57421875" style="73" bestFit="1" customWidth="1"/>
    <col min="13" max="13" width="9.8515625" style="73" customWidth="1"/>
    <col min="14" max="14" width="10.00390625" style="73" customWidth="1"/>
    <col min="15" max="15" width="10.421875" style="73" customWidth="1"/>
    <col min="16" max="16" width="12.421875" style="73" bestFit="1" customWidth="1"/>
    <col min="17" max="17" width="9.421875" style="73" customWidth="1"/>
    <col min="18" max="18" width="10.57421875" style="73" bestFit="1" customWidth="1"/>
    <col min="19" max="19" width="11.8515625" style="73" customWidth="1"/>
    <col min="20" max="20" width="10.140625" style="73" customWidth="1"/>
    <col min="21" max="21" width="10.28125" style="73" customWidth="1"/>
    <col min="22" max="22" width="11.57421875" style="73" bestFit="1" customWidth="1"/>
    <col min="23" max="24" width="10.28125" style="73" customWidth="1"/>
    <col min="25" max="25" width="10.7109375" style="73" customWidth="1"/>
    <col min="26" max="26" width="9.8515625" style="73" bestFit="1" customWidth="1"/>
    <col min="27" max="16384" width="8.00390625" style="73" customWidth="1"/>
  </cols>
  <sheetData>
    <row r="1" spans="1:24" ht="15.75">
      <c r="A1" s="501" t="s">
        <v>146</v>
      </c>
      <c r="B1" s="497"/>
      <c r="C1" s="497"/>
      <c r="D1" s="497"/>
      <c r="E1" s="497"/>
      <c r="F1" s="497"/>
      <c r="G1" s="497"/>
      <c r="H1" s="497"/>
      <c r="I1" s="497"/>
      <c r="W1" s="495" t="s">
        <v>26</v>
      </c>
      <c r="X1" s="495"/>
    </row>
    <row r="2" spans="1:24" ht="15.75">
      <c r="A2" s="501" t="s">
        <v>147</v>
      </c>
      <c r="B2" s="497"/>
      <c r="C2" s="497"/>
      <c r="D2" s="497"/>
      <c r="E2" s="497"/>
      <c r="F2" s="497"/>
      <c r="G2" s="497"/>
      <c r="H2" s="497"/>
      <c r="I2" s="497"/>
      <c r="W2" s="495"/>
      <c r="X2" s="495"/>
    </row>
    <row r="3" ht="5.25" customHeight="1" thickBot="1"/>
    <row r="4" spans="1:26" ht="24.75" customHeight="1" thickTop="1">
      <c r="A4" s="651" t="s">
        <v>114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3"/>
    </row>
    <row r="5" spans="1:26" ht="21" customHeight="1" thickBot="1">
      <c r="A5" s="663" t="s">
        <v>40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5"/>
    </row>
    <row r="6" spans="1:26" s="82" customFormat="1" ht="19.5" customHeight="1" thickBot="1" thickTop="1">
      <c r="A6" s="727" t="s">
        <v>112</v>
      </c>
      <c r="B6" s="739" t="s">
        <v>113</v>
      </c>
      <c r="C6" s="742" t="s">
        <v>33</v>
      </c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4"/>
      <c r="O6" s="745" t="s">
        <v>32</v>
      </c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4"/>
    </row>
    <row r="7" spans="1:26" s="81" customFormat="1" ht="26.25" customHeight="1" thickBot="1">
      <c r="A7" s="728"/>
      <c r="B7" s="740"/>
      <c r="C7" s="736" t="s">
        <v>153</v>
      </c>
      <c r="D7" s="732"/>
      <c r="E7" s="732"/>
      <c r="F7" s="732"/>
      <c r="G7" s="733"/>
      <c r="H7" s="734" t="s">
        <v>31</v>
      </c>
      <c r="I7" s="736" t="s">
        <v>154</v>
      </c>
      <c r="J7" s="732"/>
      <c r="K7" s="732"/>
      <c r="L7" s="732"/>
      <c r="M7" s="733"/>
      <c r="N7" s="734" t="s">
        <v>30</v>
      </c>
      <c r="O7" s="731" t="s">
        <v>155</v>
      </c>
      <c r="P7" s="732"/>
      <c r="Q7" s="732"/>
      <c r="R7" s="732"/>
      <c r="S7" s="733"/>
      <c r="T7" s="734" t="s">
        <v>31</v>
      </c>
      <c r="U7" s="731" t="s">
        <v>156</v>
      </c>
      <c r="V7" s="732"/>
      <c r="W7" s="732"/>
      <c r="X7" s="732"/>
      <c r="Y7" s="733"/>
      <c r="Z7" s="734" t="s">
        <v>30</v>
      </c>
    </row>
    <row r="8" spans="1:26" s="76" customFormat="1" ht="26.25" customHeight="1">
      <c r="A8" s="729"/>
      <c r="B8" s="740"/>
      <c r="C8" s="667" t="s">
        <v>20</v>
      </c>
      <c r="D8" s="662"/>
      <c r="E8" s="658" t="s">
        <v>19</v>
      </c>
      <c r="F8" s="662"/>
      <c r="G8" s="647" t="s">
        <v>15</v>
      </c>
      <c r="H8" s="640"/>
      <c r="I8" s="737" t="s">
        <v>20</v>
      </c>
      <c r="J8" s="662"/>
      <c r="K8" s="658" t="s">
        <v>19</v>
      </c>
      <c r="L8" s="662"/>
      <c r="M8" s="647" t="s">
        <v>15</v>
      </c>
      <c r="N8" s="640"/>
      <c r="O8" s="737" t="s">
        <v>20</v>
      </c>
      <c r="P8" s="662"/>
      <c r="Q8" s="658" t="s">
        <v>19</v>
      </c>
      <c r="R8" s="662"/>
      <c r="S8" s="647" t="s">
        <v>15</v>
      </c>
      <c r="T8" s="640"/>
      <c r="U8" s="737" t="s">
        <v>20</v>
      </c>
      <c r="V8" s="662"/>
      <c r="W8" s="658" t="s">
        <v>19</v>
      </c>
      <c r="X8" s="662"/>
      <c r="Y8" s="647" t="s">
        <v>15</v>
      </c>
      <c r="Z8" s="640"/>
    </row>
    <row r="9" spans="1:26" s="76" customFormat="1" ht="19.5" customHeight="1" thickBot="1">
      <c r="A9" s="730"/>
      <c r="B9" s="741"/>
      <c r="C9" s="79" t="s">
        <v>28</v>
      </c>
      <c r="D9" s="77" t="s">
        <v>27</v>
      </c>
      <c r="E9" s="78" t="s">
        <v>28</v>
      </c>
      <c r="F9" s="185" t="s">
        <v>27</v>
      </c>
      <c r="G9" s="738"/>
      <c r="H9" s="735"/>
      <c r="I9" s="79" t="s">
        <v>28</v>
      </c>
      <c r="J9" s="77" t="s">
        <v>27</v>
      </c>
      <c r="K9" s="78" t="s">
        <v>28</v>
      </c>
      <c r="L9" s="185" t="s">
        <v>27</v>
      </c>
      <c r="M9" s="738"/>
      <c r="N9" s="735"/>
      <c r="O9" s="79" t="s">
        <v>28</v>
      </c>
      <c r="P9" s="77" t="s">
        <v>27</v>
      </c>
      <c r="Q9" s="78" t="s">
        <v>28</v>
      </c>
      <c r="R9" s="185" t="s">
        <v>27</v>
      </c>
      <c r="S9" s="738"/>
      <c r="T9" s="735"/>
      <c r="U9" s="79" t="s">
        <v>28</v>
      </c>
      <c r="V9" s="77" t="s">
        <v>27</v>
      </c>
      <c r="W9" s="78" t="s">
        <v>28</v>
      </c>
      <c r="X9" s="185" t="s">
        <v>27</v>
      </c>
      <c r="Y9" s="738"/>
      <c r="Z9" s="735"/>
    </row>
    <row r="10" spans="1:26" s="513" customFormat="1" ht="18" customHeight="1" thickBot="1" thickTop="1">
      <c r="A10" s="502" t="s">
        <v>22</v>
      </c>
      <c r="B10" s="503"/>
      <c r="C10" s="504">
        <f>SUM(C11:C56)</f>
        <v>12866.633000000002</v>
      </c>
      <c r="D10" s="505">
        <f>SUM(D11:D56)</f>
        <v>12866.633000000002</v>
      </c>
      <c r="E10" s="506">
        <f>SUM(E11:E56)</f>
        <v>2284.7239999999997</v>
      </c>
      <c r="F10" s="505">
        <f>SUM(F11:F56)</f>
        <v>2284.7240000000015</v>
      </c>
      <c r="G10" s="507">
        <f aca="true" t="shared" si="0" ref="G10:G21">SUM(C10:F10)</f>
        <v>30302.714000000004</v>
      </c>
      <c r="H10" s="508">
        <f aca="true" t="shared" si="1" ref="H10:H56">G10/$G$10</f>
        <v>1</v>
      </c>
      <c r="I10" s="509">
        <f>SUM(I11:I56)</f>
        <v>12799.938000000004</v>
      </c>
      <c r="J10" s="505">
        <f>SUM(J11:J56)</f>
        <v>12799.938000000004</v>
      </c>
      <c r="K10" s="506">
        <f>SUM(K11:K56)</f>
        <v>2855.9769999999985</v>
      </c>
      <c r="L10" s="505">
        <f>SUM(L11:L56)</f>
        <v>2855.9769999999994</v>
      </c>
      <c r="M10" s="507">
        <f aca="true" t="shared" si="2" ref="M10:M21">SUM(I10:L10)</f>
        <v>31311.830000000005</v>
      </c>
      <c r="N10" s="510">
        <f aca="true" t="shared" si="3" ref="N10:N21">IF(ISERROR(G10/M10-1),"         /0",(G10/M10-1))</f>
        <v>-0.03222794707303922</v>
      </c>
      <c r="O10" s="511">
        <f>SUM(O11:O56)</f>
        <v>35573.54100000001</v>
      </c>
      <c r="P10" s="505">
        <f>SUM(P11:P56)</f>
        <v>35573.541</v>
      </c>
      <c r="Q10" s="506">
        <f>SUM(Q11:Q56)</f>
        <v>5947.432</v>
      </c>
      <c r="R10" s="505">
        <f>SUM(R11:R56)</f>
        <v>5947.432000000002</v>
      </c>
      <c r="S10" s="507">
        <f aca="true" t="shared" si="4" ref="S10:S21">SUM(O10:R10)</f>
        <v>83041.94600000001</v>
      </c>
      <c r="T10" s="508">
        <f aca="true" t="shared" si="5" ref="T10:T56">S10/$S$10</f>
        <v>1</v>
      </c>
      <c r="U10" s="509">
        <f>SUM(U11:U56)</f>
        <v>36120.59600000001</v>
      </c>
      <c r="V10" s="505">
        <f>SUM(V11:V56)</f>
        <v>36120.59600000001</v>
      </c>
      <c r="W10" s="506">
        <f>SUM(W11:W56)</f>
        <v>6484.449000000005</v>
      </c>
      <c r="X10" s="505">
        <f>SUM(X11:X56)</f>
        <v>6484.449000000001</v>
      </c>
      <c r="Y10" s="507">
        <f aca="true" t="shared" si="6" ref="Y10:Y21">SUM(U10:X10)</f>
        <v>85210.09000000004</v>
      </c>
      <c r="Z10" s="512">
        <f>IF(ISERROR(S10/Y10-1),"         /0",(S10/Y10-1))</f>
        <v>-0.025444686186812282</v>
      </c>
    </row>
    <row r="11" spans="1:26" ht="18.75" customHeight="1" thickTop="1">
      <c r="A11" s="328" t="s">
        <v>396</v>
      </c>
      <c r="B11" s="329" t="s">
        <v>397</v>
      </c>
      <c r="C11" s="330">
        <v>6640.251999999999</v>
      </c>
      <c r="D11" s="331">
        <v>4825.893000000002</v>
      </c>
      <c r="E11" s="332">
        <v>684.522</v>
      </c>
      <c r="F11" s="331">
        <v>728.418</v>
      </c>
      <c r="G11" s="333">
        <f t="shared" si="0"/>
        <v>12879.085000000001</v>
      </c>
      <c r="H11" s="334">
        <f t="shared" si="1"/>
        <v>0.4250142412986507</v>
      </c>
      <c r="I11" s="335">
        <v>6288.835000000003</v>
      </c>
      <c r="J11" s="331">
        <v>4580.922</v>
      </c>
      <c r="K11" s="332">
        <v>1268.3400000000001</v>
      </c>
      <c r="L11" s="331">
        <v>804.3810000000001</v>
      </c>
      <c r="M11" s="333">
        <f t="shared" si="2"/>
        <v>12942.478000000001</v>
      </c>
      <c r="N11" s="336">
        <f t="shared" si="3"/>
        <v>-0.004898057389010058</v>
      </c>
      <c r="O11" s="330">
        <v>18402.464</v>
      </c>
      <c r="P11" s="331">
        <v>13167.160999999998</v>
      </c>
      <c r="Q11" s="332">
        <v>1900.419999999999</v>
      </c>
      <c r="R11" s="331">
        <v>1906.3439999999991</v>
      </c>
      <c r="S11" s="333">
        <f t="shared" si="4"/>
        <v>35376.388999999996</v>
      </c>
      <c r="T11" s="334">
        <f t="shared" si="5"/>
        <v>0.4260062619438132</v>
      </c>
      <c r="U11" s="335">
        <v>17716.962000000003</v>
      </c>
      <c r="V11" s="331">
        <v>13161.124000000003</v>
      </c>
      <c r="W11" s="332">
        <v>2253.989</v>
      </c>
      <c r="X11" s="331">
        <v>1747.4309999999998</v>
      </c>
      <c r="Y11" s="333">
        <f t="shared" si="6"/>
        <v>34879.506</v>
      </c>
      <c r="Z11" s="337">
        <f aca="true" t="shared" si="7" ref="Z11:Z21">IF(ISERROR(S11/Y11-1),"         /0",IF(S11/Y11&gt;5,"  *  ",(S11/Y11-1)))</f>
        <v>0.014245700612846912</v>
      </c>
    </row>
    <row r="12" spans="1:26" ht="18.75" customHeight="1">
      <c r="A12" s="338" t="s">
        <v>398</v>
      </c>
      <c r="B12" s="339" t="s">
        <v>399</v>
      </c>
      <c r="C12" s="290">
        <v>1330.858</v>
      </c>
      <c r="D12" s="291">
        <v>1511.6310000000003</v>
      </c>
      <c r="E12" s="292">
        <v>27.714</v>
      </c>
      <c r="F12" s="291">
        <v>83.62899999999999</v>
      </c>
      <c r="G12" s="293">
        <f t="shared" si="0"/>
        <v>2953.8320000000003</v>
      </c>
      <c r="H12" s="294">
        <f>G12/$G$10</f>
        <v>0.09747747346986808</v>
      </c>
      <c r="I12" s="295">
        <v>1375.8149999999996</v>
      </c>
      <c r="J12" s="291">
        <v>1505.748</v>
      </c>
      <c r="K12" s="292">
        <v>123.061</v>
      </c>
      <c r="L12" s="291">
        <v>511.498</v>
      </c>
      <c r="M12" s="293">
        <f t="shared" si="2"/>
        <v>3516.122</v>
      </c>
      <c r="N12" s="296">
        <f t="shared" si="3"/>
        <v>-0.15991765928485968</v>
      </c>
      <c r="O12" s="290">
        <v>3418.671999999999</v>
      </c>
      <c r="P12" s="291">
        <v>3795.194</v>
      </c>
      <c r="Q12" s="292">
        <v>336.9789999999999</v>
      </c>
      <c r="R12" s="291">
        <v>398.74899999999997</v>
      </c>
      <c r="S12" s="293">
        <f t="shared" si="4"/>
        <v>7949.593999999999</v>
      </c>
      <c r="T12" s="294">
        <f>S12/$S$10</f>
        <v>0.09572986162920602</v>
      </c>
      <c r="U12" s="295">
        <v>3985.9110000000005</v>
      </c>
      <c r="V12" s="291">
        <v>3978.235999999998</v>
      </c>
      <c r="W12" s="292">
        <v>396.21400000000006</v>
      </c>
      <c r="X12" s="291">
        <v>683.2199999999999</v>
      </c>
      <c r="Y12" s="293">
        <f t="shared" si="6"/>
        <v>9043.580999999998</v>
      </c>
      <c r="Z12" s="297">
        <f t="shared" si="7"/>
        <v>-0.12096834207599838</v>
      </c>
    </row>
    <row r="13" spans="1:26" ht="18.75" customHeight="1">
      <c r="A13" s="338" t="s">
        <v>402</v>
      </c>
      <c r="B13" s="339" t="s">
        <v>403</v>
      </c>
      <c r="C13" s="290">
        <v>1366.7399999999998</v>
      </c>
      <c r="D13" s="291">
        <v>821.7050000000002</v>
      </c>
      <c r="E13" s="292">
        <v>247.65699999999998</v>
      </c>
      <c r="F13" s="291">
        <v>278.652</v>
      </c>
      <c r="G13" s="293">
        <f t="shared" si="0"/>
        <v>2714.754</v>
      </c>
      <c r="H13" s="294">
        <f t="shared" si="1"/>
        <v>0.08958781711763505</v>
      </c>
      <c r="I13" s="295">
        <v>1357.082</v>
      </c>
      <c r="J13" s="291">
        <v>887.6799999999998</v>
      </c>
      <c r="K13" s="292">
        <v>160.007</v>
      </c>
      <c r="L13" s="291">
        <v>155.874</v>
      </c>
      <c r="M13" s="293">
        <f t="shared" si="2"/>
        <v>2560.6429999999996</v>
      </c>
      <c r="N13" s="296">
        <f t="shared" si="3"/>
        <v>0.06018449272311699</v>
      </c>
      <c r="O13" s="290">
        <v>3764.335000000001</v>
      </c>
      <c r="P13" s="291">
        <v>2327.8239999999996</v>
      </c>
      <c r="Q13" s="292">
        <v>468.73699999999997</v>
      </c>
      <c r="R13" s="291">
        <v>564.509</v>
      </c>
      <c r="S13" s="293">
        <f t="shared" si="4"/>
        <v>7125.405000000001</v>
      </c>
      <c r="T13" s="294">
        <f t="shared" si="5"/>
        <v>0.08580488949524376</v>
      </c>
      <c r="U13" s="295">
        <v>3767.9269999999997</v>
      </c>
      <c r="V13" s="291">
        <v>2498.8120000000004</v>
      </c>
      <c r="W13" s="292">
        <v>366.758</v>
      </c>
      <c r="X13" s="291">
        <v>305.85900000000004</v>
      </c>
      <c r="Y13" s="293">
        <f t="shared" si="6"/>
        <v>6939.356</v>
      </c>
      <c r="Z13" s="297">
        <f t="shared" si="7"/>
        <v>0.02681070116592954</v>
      </c>
    </row>
    <row r="14" spans="1:26" ht="18.75" customHeight="1">
      <c r="A14" s="338" t="s">
        <v>406</v>
      </c>
      <c r="B14" s="339" t="s">
        <v>407</v>
      </c>
      <c r="C14" s="290">
        <v>930.888</v>
      </c>
      <c r="D14" s="291">
        <v>1052.55</v>
      </c>
      <c r="E14" s="292">
        <v>8.520999999999997</v>
      </c>
      <c r="F14" s="291">
        <v>10.823</v>
      </c>
      <c r="G14" s="293">
        <f t="shared" si="0"/>
        <v>2002.7820000000002</v>
      </c>
      <c r="H14" s="294">
        <f t="shared" si="1"/>
        <v>0.06609249587347192</v>
      </c>
      <c r="I14" s="295">
        <v>984.0640000000001</v>
      </c>
      <c r="J14" s="291">
        <v>1233.878</v>
      </c>
      <c r="K14" s="292">
        <v>9.270999999999999</v>
      </c>
      <c r="L14" s="291">
        <v>70.058</v>
      </c>
      <c r="M14" s="293">
        <f t="shared" si="2"/>
        <v>2297.271</v>
      </c>
      <c r="N14" s="296">
        <f t="shared" si="3"/>
        <v>-0.12819079681935652</v>
      </c>
      <c r="O14" s="290">
        <v>2576.402</v>
      </c>
      <c r="P14" s="291">
        <v>3108.685</v>
      </c>
      <c r="Q14" s="292">
        <v>80.80099999999999</v>
      </c>
      <c r="R14" s="291">
        <v>37.43100000000001</v>
      </c>
      <c r="S14" s="293">
        <f t="shared" si="4"/>
        <v>5803.3189999999995</v>
      </c>
      <c r="T14" s="294">
        <f t="shared" si="5"/>
        <v>0.06988418840762714</v>
      </c>
      <c r="U14" s="295">
        <v>2670.0069999999996</v>
      </c>
      <c r="V14" s="291">
        <v>3375.753</v>
      </c>
      <c r="W14" s="292">
        <v>24.529000000000003</v>
      </c>
      <c r="X14" s="291">
        <v>93.264</v>
      </c>
      <c r="Y14" s="293">
        <f t="shared" si="6"/>
        <v>6163.553000000001</v>
      </c>
      <c r="Z14" s="297">
        <f t="shared" si="7"/>
        <v>-0.0584458347320127</v>
      </c>
    </row>
    <row r="15" spans="1:26" ht="18.75" customHeight="1">
      <c r="A15" s="338" t="s">
        <v>404</v>
      </c>
      <c r="B15" s="339" t="s">
        <v>405</v>
      </c>
      <c r="C15" s="290">
        <v>159.888</v>
      </c>
      <c r="D15" s="291">
        <v>1203.692</v>
      </c>
      <c r="E15" s="292">
        <v>56.161</v>
      </c>
      <c r="F15" s="291">
        <v>123.16199999999999</v>
      </c>
      <c r="G15" s="293">
        <f aca="true" t="shared" si="8" ref="G15:G20">SUM(C15:F15)</f>
        <v>1542.903</v>
      </c>
      <c r="H15" s="294">
        <f aca="true" t="shared" si="9" ref="H15:H20">G15/$G$10</f>
        <v>0.050916330464657385</v>
      </c>
      <c r="I15" s="295">
        <v>133.287</v>
      </c>
      <c r="J15" s="291">
        <v>1103.804</v>
      </c>
      <c r="K15" s="292">
        <v>36.881</v>
      </c>
      <c r="L15" s="291">
        <v>266.779</v>
      </c>
      <c r="M15" s="293">
        <f aca="true" t="shared" si="10" ref="M15:M20">SUM(I15:L15)</f>
        <v>1540.7510000000002</v>
      </c>
      <c r="N15" s="296">
        <f aca="true" t="shared" si="11" ref="N15:N20">IF(ISERROR(G15/M15-1),"         /0",(G15/M15-1))</f>
        <v>0.0013967214689458718</v>
      </c>
      <c r="O15" s="290">
        <v>446.628</v>
      </c>
      <c r="P15" s="291">
        <v>3370.9480000000012</v>
      </c>
      <c r="Q15" s="292">
        <v>164.673</v>
      </c>
      <c r="R15" s="291">
        <v>419.35699999999997</v>
      </c>
      <c r="S15" s="293">
        <f aca="true" t="shared" si="12" ref="S15:S20">SUM(O15:R15)</f>
        <v>4401.606000000002</v>
      </c>
      <c r="T15" s="294">
        <f aca="true" t="shared" si="13" ref="T15:T20">S15/$S$10</f>
        <v>0.053004610465173845</v>
      </c>
      <c r="U15" s="295">
        <v>444.7000000000001</v>
      </c>
      <c r="V15" s="291">
        <v>3315.465</v>
      </c>
      <c r="W15" s="292">
        <v>112.14400000000002</v>
      </c>
      <c r="X15" s="291">
        <v>796.0619999999999</v>
      </c>
      <c r="Y15" s="293">
        <f aca="true" t="shared" si="14" ref="Y15:Y20">SUM(U15:X15)</f>
        <v>4668.371000000001</v>
      </c>
      <c r="Z15" s="297">
        <f t="shared" si="7"/>
        <v>-0.05714305910991213</v>
      </c>
    </row>
    <row r="16" spans="1:26" ht="18.75" customHeight="1">
      <c r="A16" s="338" t="s">
        <v>431</v>
      </c>
      <c r="B16" s="339" t="s">
        <v>432</v>
      </c>
      <c r="C16" s="290">
        <v>549.6360000000001</v>
      </c>
      <c r="D16" s="291">
        <v>457.2550000000001</v>
      </c>
      <c r="E16" s="292">
        <v>287.071</v>
      </c>
      <c r="F16" s="291">
        <v>178.173</v>
      </c>
      <c r="G16" s="293">
        <f t="shared" si="8"/>
        <v>1472.1350000000002</v>
      </c>
      <c r="H16" s="294">
        <f t="shared" si="9"/>
        <v>0.048580962088082276</v>
      </c>
      <c r="I16" s="295">
        <v>643.509</v>
      </c>
      <c r="J16" s="291">
        <v>431.488</v>
      </c>
      <c r="K16" s="292">
        <v>406.26</v>
      </c>
      <c r="L16" s="291">
        <v>277.091</v>
      </c>
      <c r="M16" s="293">
        <f t="shared" si="10"/>
        <v>1758.348</v>
      </c>
      <c r="N16" s="296">
        <f t="shared" si="11"/>
        <v>-0.16277380814264286</v>
      </c>
      <c r="O16" s="290">
        <v>1663.064</v>
      </c>
      <c r="P16" s="291">
        <v>1302.7719999999997</v>
      </c>
      <c r="Q16" s="292">
        <v>710.337</v>
      </c>
      <c r="R16" s="291">
        <v>474.97400000000005</v>
      </c>
      <c r="S16" s="293">
        <f t="shared" si="12"/>
        <v>4151.147</v>
      </c>
      <c r="T16" s="294">
        <f t="shared" si="13"/>
        <v>0.04998855638570897</v>
      </c>
      <c r="U16" s="295">
        <v>2014.677</v>
      </c>
      <c r="V16" s="291">
        <v>1329.595</v>
      </c>
      <c r="W16" s="292">
        <v>842.886</v>
      </c>
      <c r="X16" s="291">
        <v>570.158</v>
      </c>
      <c r="Y16" s="293">
        <f t="shared" si="14"/>
        <v>4757.316</v>
      </c>
      <c r="Z16" s="297">
        <f t="shared" si="7"/>
        <v>-0.12741827534685524</v>
      </c>
    </row>
    <row r="17" spans="1:26" ht="18.75" customHeight="1">
      <c r="A17" s="338" t="s">
        <v>400</v>
      </c>
      <c r="B17" s="339" t="s">
        <v>401</v>
      </c>
      <c r="C17" s="290">
        <v>173.37699999999998</v>
      </c>
      <c r="D17" s="291">
        <v>537.928</v>
      </c>
      <c r="E17" s="292">
        <v>110.841</v>
      </c>
      <c r="F17" s="291">
        <v>8.059</v>
      </c>
      <c r="G17" s="293">
        <f t="shared" si="8"/>
        <v>830.2049999999999</v>
      </c>
      <c r="H17" s="294">
        <f t="shared" si="9"/>
        <v>0.027397050970418023</v>
      </c>
      <c r="I17" s="295">
        <v>180.539</v>
      </c>
      <c r="J17" s="291">
        <v>601.452</v>
      </c>
      <c r="K17" s="292">
        <v>131.73100000000002</v>
      </c>
      <c r="L17" s="291">
        <v>9.462</v>
      </c>
      <c r="M17" s="293">
        <f t="shared" si="10"/>
        <v>923.184</v>
      </c>
      <c r="N17" s="296">
        <f t="shared" si="11"/>
        <v>-0.10071556699422868</v>
      </c>
      <c r="O17" s="290">
        <v>515.6159999999999</v>
      </c>
      <c r="P17" s="291">
        <v>1582.3929999999998</v>
      </c>
      <c r="Q17" s="292">
        <v>223.62</v>
      </c>
      <c r="R17" s="291">
        <v>20.737000000000002</v>
      </c>
      <c r="S17" s="293">
        <f t="shared" si="12"/>
        <v>2342.3659999999995</v>
      </c>
      <c r="T17" s="294">
        <f t="shared" si="13"/>
        <v>0.028207022027157205</v>
      </c>
      <c r="U17" s="295">
        <v>521.261</v>
      </c>
      <c r="V17" s="291">
        <v>1636.5980000000002</v>
      </c>
      <c r="W17" s="292">
        <v>168.751</v>
      </c>
      <c r="X17" s="291">
        <v>12.585999999999999</v>
      </c>
      <c r="Y17" s="293">
        <f t="shared" si="14"/>
        <v>2339.1960000000004</v>
      </c>
      <c r="Z17" s="297">
        <f>IF(ISERROR(S17/Y17-1),"         /0",IF(S17/Y17&gt;5,"  *  ",(S17/Y17-1)))</f>
        <v>0.001355166476002534</v>
      </c>
    </row>
    <row r="18" spans="1:26" ht="18.75" customHeight="1">
      <c r="A18" s="338" t="s">
        <v>418</v>
      </c>
      <c r="B18" s="339" t="s">
        <v>419</v>
      </c>
      <c r="C18" s="290">
        <v>397.65</v>
      </c>
      <c r="D18" s="291">
        <v>228.108</v>
      </c>
      <c r="E18" s="292">
        <v>0.9410000000000001</v>
      </c>
      <c r="F18" s="291">
        <v>3.0429999999999997</v>
      </c>
      <c r="G18" s="293">
        <f t="shared" si="8"/>
        <v>629.7420000000001</v>
      </c>
      <c r="H18" s="294">
        <f t="shared" si="9"/>
        <v>0.020781702919415074</v>
      </c>
      <c r="I18" s="295">
        <v>270.60699999999997</v>
      </c>
      <c r="J18" s="291">
        <v>210.65</v>
      </c>
      <c r="K18" s="292">
        <v>1.586</v>
      </c>
      <c r="L18" s="291">
        <v>1.586</v>
      </c>
      <c r="M18" s="293">
        <f t="shared" si="10"/>
        <v>484.429</v>
      </c>
      <c r="N18" s="296">
        <f t="shared" si="11"/>
        <v>0.29996759070988754</v>
      </c>
      <c r="O18" s="290">
        <v>820.058</v>
      </c>
      <c r="P18" s="291">
        <v>670.983</v>
      </c>
      <c r="Q18" s="292">
        <v>1.126</v>
      </c>
      <c r="R18" s="291">
        <v>4.865</v>
      </c>
      <c r="S18" s="293">
        <f t="shared" si="12"/>
        <v>1497.032</v>
      </c>
      <c r="T18" s="294">
        <f t="shared" si="13"/>
        <v>0.01802741954048138</v>
      </c>
      <c r="U18" s="295">
        <v>534.432</v>
      </c>
      <c r="V18" s="291">
        <v>606.491</v>
      </c>
      <c r="W18" s="292">
        <v>4.269999999999999</v>
      </c>
      <c r="X18" s="291">
        <v>7.832</v>
      </c>
      <c r="Y18" s="293">
        <f t="shared" si="14"/>
        <v>1153.025</v>
      </c>
      <c r="Z18" s="297">
        <f>IF(ISERROR(S18/Y18-1),"         /0",IF(S18/Y18&gt;5,"  *  ",(S18/Y18-1)))</f>
        <v>0.2983517269790332</v>
      </c>
    </row>
    <row r="19" spans="1:26" ht="18.75" customHeight="1">
      <c r="A19" s="338" t="s">
        <v>465</v>
      </c>
      <c r="B19" s="339" t="s">
        <v>465</v>
      </c>
      <c r="C19" s="290">
        <v>36.234</v>
      </c>
      <c r="D19" s="291">
        <v>121.428</v>
      </c>
      <c r="E19" s="292">
        <v>66.5</v>
      </c>
      <c r="F19" s="291">
        <v>295.00500000000017</v>
      </c>
      <c r="G19" s="293">
        <f t="shared" si="8"/>
        <v>519.1670000000001</v>
      </c>
      <c r="H19" s="294">
        <f t="shared" si="9"/>
        <v>0.01713268983101646</v>
      </c>
      <c r="I19" s="295">
        <v>61.284</v>
      </c>
      <c r="J19" s="291">
        <v>154.43999999999997</v>
      </c>
      <c r="K19" s="292">
        <v>33.912000000000006</v>
      </c>
      <c r="L19" s="291">
        <v>130.392</v>
      </c>
      <c r="M19" s="293">
        <f t="shared" si="10"/>
        <v>380.02799999999996</v>
      </c>
      <c r="N19" s="296">
        <f t="shared" si="11"/>
        <v>0.3661282852842427</v>
      </c>
      <c r="O19" s="290">
        <v>148.3</v>
      </c>
      <c r="P19" s="291">
        <v>518.4019999999998</v>
      </c>
      <c r="Q19" s="292">
        <v>161.13999999999993</v>
      </c>
      <c r="R19" s="291">
        <v>464.35200000000026</v>
      </c>
      <c r="S19" s="293">
        <f t="shared" si="12"/>
        <v>1292.194</v>
      </c>
      <c r="T19" s="294">
        <f t="shared" si="13"/>
        <v>0.01556073842489192</v>
      </c>
      <c r="U19" s="295">
        <v>151.32999999999998</v>
      </c>
      <c r="V19" s="291">
        <v>309.296</v>
      </c>
      <c r="W19" s="292">
        <v>158.67800000000003</v>
      </c>
      <c r="X19" s="291">
        <v>507.637</v>
      </c>
      <c r="Y19" s="293">
        <f t="shared" si="14"/>
        <v>1126.941</v>
      </c>
      <c r="Z19" s="297">
        <f>IF(ISERROR(S19/Y19-1),"         /0",IF(S19/Y19&gt;5,"  *  ",(S19/Y19-1)))</f>
        <v>0.14663855516837176</v>
      </c>
    </row>
    <row r="20" spans="1:26" ht="18.75" customHeight="1">
      <c r="A20" s="338" t="s">
        <v>412</v>
      </c>
      <c r="B20" s="339" t="s">
        <v>413</v>
      </c>
      <c r="C20" s="290">
        <v>138.856</v>
      </c>
      <c r="D20" s="291">
        <v>313.414</v>
      </c>
      <c r="E20" s="292">
        <v>2.0839999999999996</v>
      </c>
      <c r="F20" s="291">
        <v>2.6580000000000004</v>
      </c>
      <c r="G20" s="293">
        <f t="shared" si="8"/>
        <v>457.012</v>
      </c>
      <c r="H20" s="294">
        <f t="shared" si="9"/>
        <v>0.015081553421254609</v>
      </c>
      <c r="I20" s="295">
        <v>162.54999999999998</v>
      </c>
      <c r="J20" s="291">
        <v>284.437</v>
      </c>
      <c r="K20" s="292">
        <v>28.698</v>
      </c>
      <c r="L20" s="291">
        <v>2.451</v>
      </c>
      <c r="M20" s="293">
        <f t="shared" si="10"/>
        <v>478.13599999999997</v>
      </c>
      <c r="N20" s="296">
        <f t="shared" si="11"/>
        <v>-0.044179898606254264</v>
      </c>
      <c r="O20" s="290">
        <v>394.53800000000007</v>
      </c>
      <c r="P20" s="291">
        <v>803.2450000000001</v>
      </c>
      <c r="Q20" s="292">
        <v>16.080999999999996</v>
      </c>
      <c r="R20" s="291">
        <v>7.751999999999995</v>
      </c>
      <c r="S20" s="293">
        <f t="shared" si="12"/>
        <v>1221.616</v>
      </c>
      <c r="T20" s="294">
        <f t="shared" si="13"/>
        <v>0.01471083059638318</v>
      </c>
      <c r="U20" s="295">
        <v>346.359</v>
      </c>
      <c r="V20" s="291">
        <v>804.8050000000002</v>
      </c>
      <c r="W20" s="292">
        <v>90.53100000000002</v>
      </c>
      <c r="X20" s="291">
        <v>9.110999999999999</v>
      </c>
      <c r="Y20" s="293">
        <f t="shared" si="14"/>
        <v>1250.8060000000003</v>
      </c>
      <c r="Z20" s="297">
        <f t="shared" si="7"/>
        <v>-0.02333695233313582</v>
      </c>
    </row>
    <row r="21" spans="1:26" ht="18.75" customHeight="1">
      <c r="A21" s="338" t="s">
        <v>475</v>
      </c>
      <c r="B21" s="339" t="s">
        <v>475</v>
      </c>
      <c r="C21" s="290">
        <v>95.46499999999999</v>
      </c>
      <c r="D21" s="291">
        <v>27.935999999999996</v>
      </c>
      <c r="E21" s="292">
        <v>276.08200000000005</v>
      </c>
      <c r="F21" s="291">
        <v>38.632</v>
      </c>
      <c r="G21" s="293">
        <f t="shared" si="0"/>
        <v>438.11500000000007</v>
      </c>
      <c r="H21" s="294">
        <f t="shared" si="1"/>
        <v>0.01445794591203943</v>
      </c>
      <c r="I21" s="295">
        <v>106.29800000000002</v>
      </c>
      <c r="J21" s="291">
        <v>32.823</v>
      </c>
      <c r="K21" s="292">
        <v>137.07100000000003</v>
      </c>
      <c r="L21" s="291">
        <v>32.61699999999999</v>
      </c>
      <c r="M21" s="293">
        <f t="shared" si="2"/>
        <v>308.80899999999997</v>
      </c>
      <c r="N21" s="296">
        <f t="shared" si="3"/>
        <v>0.418724842864036</v>
      </c>
      <c r="O21" s="290">
        <v>415.273</v>
      </c>
      <c r="P21" s="291">
        <v>103.313</v>
      </c>
      <c r="Q21" s="292">
        <v>437.725</v>
      </c>
      <c r="R21" s="291">
        <v>74.32400000000003</v>
      </c>
      <c r="S21" s="293">
        <f t="shared" si="4"/>
        <v>1030.635</v>
      </c>
      <c r="T21" s="294">
        <f t="shared" si="5"/>
        <v>0.012411016957622836</v>
      </c>
      <c r="U21" s="295">
        <v>266.179</v>
      </c>
      <c r="V21" s="291">
        <v>84.94599999999998</v>
      </c>
      <c r="W21" s="292">
        <v>532.9559999999999</v>
      </c>
      <c r="X21" s="291">
        <v>129.91800000000003</v>
      </c>
      <c r="Y21" s="293">
        <f t="shared" si="6"/>
        <v>1013.9989999999999</v>
      </c>
      <c r="Z21" s="297">
        <f t="shared" si="7"/>
        <v>0.01640632781689133</v>
      </c>
    </row>
    <row r="22" spans="1:26" ht="18.75" customHeight="1">
      <c r="A22" s="338" t="s">
        <v>461</v>
      </c>
      <c r="B22" s="339" t="s">
        <v>462</v>
      </c>
      <c r="C22" s="290">
        <v>137.31400000000002</v>
      </c>
      <c r="D22" s="291">
        <v>212.11700000000002</v>
      </c>
      <c r="E22" s="292">
        <v>21.165999999999997</v>
      </c>
      <c r="F22" s="291">
        <v>18.131</v>
      </c>
      <c r="G22" s="293">
        <f aca="true" t="shared" si="15" ref="G22:G56">SUM(C22:F22)</f>
        <v>388.72800000000007</v>
      </c>
      <c r="H22" s="294">
        <f t="shared" si="1"/>
        <v>0.012828157900312165</v>
      </c>
      <c r="I22" s="295">
        <v>165.809</v>
      </c>
      <c r="J22" s="291">
        <v>177.296</v>
      </c>
      <c r="K22" s="292">
        <v>4.584999999999999</v>
      </c>
      <c r="L22" s="291">
        <v>8.15</v>
      </c>
      <c r="M22" s="293">
        <f aca="true" t="shared" si="16" ref="M22:M56">SUM(I22:L22)</f>
        <v>355.84</v>
      </c>
      <c r="N22" s="296">
        <f aca="true" t="shared" si="17" ref="N22:N55">IF(ISERROR(G22/M22-1),"         /0",(G22/M22-1))</f>
        <v>0.0924235611510793</v>
      </c>
      <c r="O22" s="290">
        <v>318.238</v>
      </c>
      <c r="P22" s="291">
        <v>471.11</v>
      </c>
      <c r="Q22" s="292">
        <v>42.970000000000006</v>
      </c>
      <c r="R22" s="291">
        <v>40.583000000000006</v>
      </c>
      <c r="S22" s="293">
        <f aca="true" t="shared" si="18" ref="S22:S56">SUM(O22:R22)</f>
        <v>872.901</v>
      </c>
      <c r="T22" s="294">
        <f t="shared" si="5"/>
        <v>0.010511567250603687</v>
      </c>
      <c r="U22" s="295">
        <v>375.489</v>
      </c>
      <c r="V22" s="291">
        <v>486.49199999999996</v>
      </c>
      <c r="W22" s="292">
        <v>30.103000000000005</v>
      </c>
      <c r="X22" s="291">
        <v>38.47500000000001</v>
      </c>
      <c r="Y22" s="293">
        <f aca="true" t="shared" si="19" ref="Y22:Y56">SUM(U22:X22)</f>
        <v>930.559</v>
      </c>
      <c r="Z22" s="297">
        <f aca="true" t="shared" si="20" ref="Z22:Z56">IF(ISERROR(S22/Y22-1),"         /0",IF(S22/Y22&gt;5,"  *  ",(S22/Y22-1)))</f>
        <v>-0.06196060647417312</v>
      </c>
    </row>
    <row r="23" spans="1:26" ht="18.75" customHeight="1">
      <c r="A23" s="338" t="s">
        <v>466</v>
      </c>
      <c r="B23" s="339" t="s">
        <v>467</v>
      </c>
      <c r="C23" s="290">
        <v>192.37499999999997</v>
      </c>
      <c r="D23" s="291">
        <v>144.84</v>
      </c>
      <c r="E23" s="292">
        <v>8.365</v>
      </c>
      <c r="F23" s="291">
        <v>5.196</v>
      </c>
      <c r="G23" s="293">
        <f t="shared" si="15"/>
        <v>350.776</v>
      </c>
      <c r="H23" s="294">
        <f t="shared" si="1"/>
        <v>0.0115757288274575</v>
      </c>
      <c r="I23" s="295">
        <v>139.782</v>
      </c>
      <c r="J23" s="291">
        <v>117.07400000000001</v>
      </c>
      <c r="K23" s="292">
        <v>8.472999999999999</v>
      </c>
      <c r="L23" s="291">
        <v>9.04</v>
      </c>
      <c r="M23" s="293">
        <f t="shared" si="16"/>
        <v>274.369</v>
      </c>
      <c r="N23" s="296">
        <f t="shared" si="17"/>
        <v>0.278482627410531</v>
      </c>
      <c r="O23" s="290">
        <v>581.5360000000001</v>
      </c>
      <c r="P23" s="291">
        <v>434.614</v>
      </c>
      <c r="Q23" s="292">
        <v>29.659000000000002</v>
      </c>
      <c r="R23" s="291">
        <v>18.261</v>
      </c>
      <c r="S23" s="293">
        <f t="shared" si="18"/>
        <v>1064.0700000000002</v>
      </c>
      <c r="T23" s="294">
        <f t="shared" si="5"/>
        <v>0.012813644805481798</v>
      </c>
      <c r="U23" s="295">
        <v>430.514</v>
      </c>
      <c r="V23" s="291">
        <v>341.083</v>
      </c>
      <c r="W23" s="292">
        <v>22.362999999999996</v>
      </c>
      <c r="X23" s="291">
        <v>19.659999999999997</v>
      </c>
      <c r="Y23" s="293">
        <f t="shared" si="19"/>
        <v>813.6199999999999</v>
      </c>
      <c r="Z23" s="297">
        <f t="shared" si="20"/>
        <v>0.3078218332882676</v>
      </c>
    </row>
    <row r="24" spans="1:26" ht="18.75" customHeight="1">
      <c r="A24" s="338" t="s">
        <v>410</v>
      </c>
      <c r="B24" s="339" t="s">
        <v>411</v>
      </c>
      <c r="C24" s="290">
        <v>92.30799999999999</v>
      </c>
      <c r="D24" s="291">
        <v>225.51</v>
      </c>
      <c r="E24" s="292">
        <v>2.021</v>
      </c>
      <c r="F24" s="291">
        <v>2.3520000000000003</v>
      </c>
      <c r="G24" s="293">
        <f>SUM(C24:F24)</f>
        <v>322.191</v>
      </c>
      <c r="H24" s="294">
        <f>G24/$G$10</f>
        <v>0.010632413981137134</v>
      </c>
      <c r="I24" s="295">
        <v>174.086</v>
      </c>
      <c r="J24" s="291">
        <v>167.27100000000002</v>
      </c>
      <c r="K24" s="292">
        <v>9.267</v>
      </c>
      <c r="L24" s="291">
        <v>1.37</v>
      </c>
      <c r="M24" s="293">
        <f>SUM(I24:L24)</f>
        <v>351.994</v>
      </c>
      <c r="N24" s="296">
        <f>IF(ISERROR(G24/M24-1),"         /0",(G24/M24-1))</f>
        <v>-0.0846690568589239</v>
      </c>
      <c r="O24" s="290">
        <v>270.889</v>
      </c>
      <c r="P24" s="291">
        <v>576.8520000000001</v>
      </c>
      <c r="Q24" s="292">
        <v>25.838999999999995</v>
      </c>
      <c r="R24" s="291">
        <v>6.042999999999999</v>
      </c>
      <c r="S24" s="293">
        <f>SUM(O24:R24)</f>
        <v>879.623</v>
      </c>
      <c r="T24" s="294">
        <f>S24/$S$10</f>
        <v>0.010592514293920809</v>
      </c>
      <c r="U24" s="295">
        <v>533.989</v>
      </c>
      <c r="V24" s="291">
        <v>456.7</v>
      </c>
      <c r="W24" s="292">
        <v>65.599</v>
      </c>
      <c r="X24" s="291">
        <v>9.339</v>
      </c>
      <c r="Y24" s="293">
        <f>SUM(U24:X24)</f>
        <v>1065.627</v>
      </c>
      <c r="Z24" s="297">
        <f>IF(ISERROR(S24/Y24-1),"         /0",IF(S24/Y24&gt;5,"  *  ",(S24/Y24-1)))</f>
        <v>-0.17454888061207152</v>
      </c>
    </row>
    <row r="25" spans="1:26" ht="18.75" customHeight="1">
      <c r="A25" s="338" t="s">
        <v>439</v>
      </c>
      <c r="B25" s="339" t="s">
        <v>440</v>
      </c>
      <c r="C25" s="290">
        <v>99.18499999999997</v>
      </c>
      <c r="D25" s="291">
        <v>44.757999999999996</v>
      </c>
      <c r="E25" s="292">
        <v>82.78900000000002</v>
      </c>
      <c r="F25" s="291">
        <v>50.771000000000015</v>
      </c>
      <c r="G25" s="293">
        <f>SUM(C25:F25)</f>
        <v>277.50300000000004</v>
      </c>
      <c r="H25" s="294">
        <f>G25/$G$10</f>
        <v>0.00915769458801611</v>
      </c>
      <c r="I25" s="295">
        <v>108.01200000000001</v>
      </c>
      <c r="J25" s="291">
        <v>56.128</v>
      </c>
      <c r="K25" s="292">
        <v>96.67600000000003</v>
      </c>
      <c r="L25" s="291">
        <v>52.951</v>
      </c>
      <c r="M25" s="293">
        <f>SUM(I25:L25)</f>
        <v>313.76700000000005</v>
      </c>
      <c r="N25" s="296">
        <f>IF(ISERROR(G25/M25-1),"         /0",(G25/M25-1))</f>
        <v>-0.11557620782300249</v>
      </c>
      <c r="O25" s="290">
        <v>286.624</v>
      </c>
      <c r="P25" s="291">
        <v>140.67299999999997</v>
      </c>
      <c r="Q25" s="292">
        <v>222.9129999999999</v>
      </c>
      <c r="R25" s="291">
        <v>151.5539999999999</v>
      </c>
      <c r="S25" s="293">
        <f>SUM(O25:R25)</f>
        <v>801.7639999999998</v>
      </c>
      <c r="T25" s="294">
        <f>S25/$S$10</f>
        <v>0.009654927884276696</v>
      </c>
      <c r="U25" s="295">
        <v>291.09499999999997</v>
      </c>
      <c r="V25" s="291">
        <v>194.40300000000005</v>
      </c>
      <c r="W25" s="292">
        <v>283.4010000000003</v>
      </c>
      <c r="X25" s="291">
        <v>168.35799999999998</v>
      </c>
      <c r="Y25" s="293">
        <f>SUM(U25:X25)</f>
        <v>937.2570000000003</v>
      </c>
      <c r="Z25" s="297">
        <f>IF(ISERROR(S25/Y25-1),"         /0",IF(S25/Y25&gt;5,"  *  ",(S25/Y25-1)))</f>
        <v>-0.14456333748374295</v>
      </c>
    </row>
    <row r="26" spans="1:26" ht="18.75" customHeight="1">
      <c r="A26" s="338" t="s">
        <v>408</v>
      </c>
      <c r="B26" s="339" t="s">
        <v>409</v>
      </c>
      <c r="C26" s="290">
        <v>62.612</v>
      </c>
      <c r="D26" s="291">
        <v>147.82999999999998</v>
      </c>
      <c r="E26" s="292">
        <v>0.23400000000000004</v>
      </c>
      <c r="F26" s="291">
        <v>0.324</v>
      </c>
      <c r="G26" s="293">
        <f>SUM(C26:F26)</f>
        <v>211</v>
      </c>
      <c r="H26" s="294">
        <f>G26/$G$10</f>
        <v>0.006963072680552638</v>
      </c>
      <c r="I26" s="295">
        <v>58.651</v>
      </c>
      <c r="J26" s="291">
        <v>162.85599999999997</v>
      </c>
      <c r="K26" s="292">
        <v>0.25</v>
      </c>
      <c r="L26" s="291">
        <v>1.18</v>
      </c>
      <c r="M26" s="293">
        <f>SUM(I26:L26)</f>
        <v>222.93699999999998</v>
      </c>
      <c r="N26" s="296">
        <f>IF(ISERROR(G26/M26-1),"         /0",(G26/M26-1))</f>
        <v>-0.053544274839977146</v>
      </c>
      <c r="O26" s="290">
        <v>213.468</v>
      </c>
      <c r="P26" s="291">
        <v>427.80600000000004</v>
      </c>
      <c r="Q26" s="292">
        <v>1.1020000000000003</v>
      </c>
      <c r="R26" s="291">
        <v>2.4329999999999985</v>
      </c>
      <c r="S26" s="293">
        <f>SUM(O26:R26)</f>
        <v>644.809</v>
      </c>
      <c r="T26" s="294">
        <f>S26/$S$10</f>
        <v>0.007764858978617865</v>
      </c>
      <c r="U26" s="295">
        <v>246.31599999999997</v>
      </c>
      <c r="V26" s="291">
        <v>427.24399999999997</v>
      </c>
      <c r="W26" s="292">
        <v>0.43900000000000006</v>
      </c>
      <c r="X26" s="291">
        <v>2.271</v>
      </c>
      <c r="Y26" s="293">
        <f>SUM(U26:X26)</f>
        <v>676.2699999999999</v>
      </c>
      <c r="Z26" s="297">
        <f>IF(ISERROR(S26/Y26-1),"         /0",IF(S26/Y26&gt;5,"  *  ",(S26/Y26-1)))</f>
        <v>-0.0465213598119093</v>
      </c>
    </row>
    <row r="27" spans="1:26" ht="18.75" customHeight="1">
      <c r="A27" s="338" t="s">
        <v>427</v>
      </c>
      <c r="B27" s="339" t="s">
        <v>428</v>
      </c>
      <c r="C27" s="290">
        <v>43.095000000000006</v>
      </c>
      <c r="D27" s="291">
        <v>152.27</v>
      </c>
      <c r="E27" s="292">
        <v>0.6500000000000001</v>
      </c>
      <c r="F27" s="291">
        <v>0.5800000000000001</v>
      </c>
      <c r="G27" s="293">
        <f>SUM(C27:F27)</f>
        <v>196.59500000000003</v>
      </c>
      <c r="H27" s="294">
        <f>G27/$G$10</f>
        <v>0.006487702718640977</v>
      </c>
      <c r="I27" s="295">
        <v>43.576</v>
      </c>
      <c r="J27" s="291">
        <v>130.48600000000002</v>
      </c>
      <c r="K27" s="292">
        <v>0</v>
      </c>
      <c r="L27" s="291">
        <v>0.05</v>
      </c>
      <c r="M27" s="293">
        <f>SUM(I27:L27)</f>
        <v>174.11200000000002</v>
      </c>
      <c r="N27" s="296">
        <f>IF(ISERROR(G27/M27-1),"         /0",(G27/M27-1))</f>
        <v>0.12912952582245918</v>
      </c>
      <c r="O27" s="290">
        <v>120.66799999999998</v>
      </c>
      <c r="P27" s="291">
        <v>382.28299999999996</v>
      </c>
      <c r="Q27" s="292">
        <v>0.9150000000000003</v>
      </c>
      <c r="R27" s="291">
        <v>0.9100000000000001</v>
      </c>
      <c r="S27" s="293">
        <f>SUM(O27:R27)</f>
        <v>504.77599999999995</v>
      </c>
      <c r="T27" s="294">
        <f>S27/$S$10</f>
        <v>0.006078566607771931</v>
      </c>
      <c r="U27" s="295">
        <v>119.17699999999998</v>
      </c>
      <c r="V27" s="291">
        <v>347.23900000000003</v>
      </c>
      <c r="W27" s="292">
        <v>2.607</v>
      </c>
      <c r="X27" s="291">
        <v>1.726</v>
      </c>
      <c r="Y27" s="293">
        <f>SUM(U27:X27)</f>
        <v>470.749</v>
      </c>
      <c r="Z27" s="297">
        <f>IF(ISERROR(S27/Y27-1),"         /0",IF(S27/Y27&gt;5,"  *  ",(S27/Y27-1)))</f>
        <v>0.07228268142895677</v>
      </c>
    </row>
    <row r="28" spans="1:26" ht="18.75" customHeight="1">
      <c r="A28" s="338" t="s">
        <v>416</v>
      </c>
      <c r="B28" s="339" t="s">
        <v>417</v>
      </c>
      <c r="C28" s="290">
        <v>23.84</v>
      </c>
      <c r="D28" s="291">
        <v>153.844</v>
      </c>
      <c r="E28" s="292">
        <v>0.9269999999999999</v>
      </c>
      <c r="F28" s="291">
        <v>4.267</v>
      </c>
      <c r="G28" s="293">
        <f t="shared" si="15"/>
        <v>182.878</v>
      </c>
      <c r="H28" s="294">
        <f t="shared" si="1"/>
        <v>0.0060350369937161395</v>
      </c>
      <c r="I28" s="295">
        <v>46.419</v>
      </c>
      <c r="J28" s="291">
        <v>156.559</v>
      </c>
      <c r="K28" s="292">
        <v>0</v>
      </c>
      <c r="L28" s="291">
        <v>0</v>
      </c>
      <c r="M28" s="293">
        <f t="shared" si="16"/>
        <v>202.978</v>
      </c>
      <c r="N28" s="296">
        <f t="shared" si="17"/>
        <v>-0.09902551015380989</v>
      </c>
      <c r="O28" s="290">
        <v>78.833</v>
      </c>
      <c r="P28" s="291">
        <v>443.6389999999999</v>
      </c>
      <c r="Q28" s="292">
        <v>0.967</v>
      </c>
      <c r="R28" s="291">
        <v>5.1850000000000005</v>
      </c>
      <c r="S28" s="293">
        <f t="shared" si="18"/>
        <v>528.6239999999998</v>
      </c>
      <c r="T28" s="294">
        <f t="shared" si="5"/>
        <v>0.006365746775731866</v>
      </c>
      <c r="U28" s="295">
        <v>130.271</v>
      </c>
      <c r="V28" s="291">
        <v>417.459</v>
      </c>
      <c r="W28" s="292">
        <v>0.07</v>
      </c>
      <c r="X28" s="291">
        <v>0.07</v>
      </c>
      <c r="Y28" s="293">
        <f t="shared" si="19"/>
        <v>547.8700000000001</v>
      </c>
      <c r="Z28" s="297">
        <f t="shared" si="20"/>
        <v>-0.03512877142387849</v>
      </c>
    </row>
    <row r="29" spans="1:26" ht="18.75" customHeight="1">
      <c r="A29" s="338" t="s">
        <v>420</v>
      </c>
      <c r="B29" s="339" t="s">
        <v>421</v>
      </c>
      <c r="C29" s="290">
        <v>23.358999999999998</v>
      </c>
      <c r="D29" s="291">
        <v>123.34800000000001</v>
      </c>
      <c r="E29" s="292">
        <v>0.184</v>
      </c>
      <c r="F29" s="291">
        <v>0.224</v>
      </c>
      <c r="G29" s="293">
        <f t="shared" si="15"/>
        <v>147.115</v>
      </c>
      <c r="H29" s="294">
        <f t="shared" si="1"/>
        <v>0.004854845674879154</v>
      </c>
      <c r="I29" s="295">
        <v>31.482</v>
      </c>
      <c r="J29" s="291">
        <v>101.254</v>
      </c>
      <c r="K29" s="292">
        <v>0.483</v>
      </c>
      <c r="L29" s="291">
        <v>0.363</v>
      </c>
      <c r="M29" s="293">
        <f t="shared" si="16"/>
        <v>133.582</v>
      </c>
      <c r="N29" s="296">
        <f t="shared" si="17"/>
        <v>0.10130855953646467</v>
      </c>
      <c r="O29" s="290">
        <v>66.71100000000001</v>
      </c>
      <c r="P29" s="291">
        <v>316.153</v>
      </c>
      <c r="Q29" s="292">
        <v>0.7150000000000001</v>
      </c>
      <c r="R29" s="291">
        <v>0.9260000000000002</v>
      </c>
      <c r="S29" s="293">
        <f t="shared" si="18"/>
        <v>384.505</v>
      </c>
      <c r="T29" s="294">
        <f t="shared" si="5"/>
        <v>0.004630250355645567</v>
      </c>
      <c r="U29" s="295">
        <v>81.17099999999999</v>
      </c>
      <c r="V29" s="291">
        <v>286.45799999999997</v>
      </c>
      <c r="W29" s="292">
        <v>1.5230000000000001</v>
      </c>
      <c r="X29" s="291">
        <v>1.563</v>
      </c>
      <c r="Y29" s="293">
        <f t="shared" si="19"/>
        <v>370.715</v>
      </c>
      <c r="Z29" s="297">
        <f t="shared" si="20"/>
        <v>0.037198386900988645</v>
      </c>
    </row>
    <row r="30" spans="1:26" ht="18.75" customHeight="1">
      <c r="A30" s="338" t="s">
        <v>414</v>
      </c>
      <c r="B30" s="339" t="s">
        <v>415</v>
      </c>
      <c r="C30" s="290">
        <v>23.688</v>
      </c>
      <c r="D30" s="291">
        <v>9.399</v>
      </c>
      <c r="E30" s="292">
        <v>57.114999999999995</v>
      </c>
      <c r="F30" s="291">
        <v>51.778</v>
      </c>
      <c r="G30" s="293">
        <f t="shared" si="15"/>
        <v>141.98</v>
      </c>
      <c r="H30" s="294">
        <f t="shared" si="1"/>
        <v>0.004685388906089401</v>
      </c>
      <c r="I30" s="295">
        <v>50.75099999999999</v>
      </c>
      <c r="J30" s="291">
        <v>27.587</v>
      </c>
      <c r="K30" s="292">
        <v>42.65199999999999</v>
      </c>
      <c r="L30" s="291">
        <v>40.63399999999998</v>
      </c>
      <c r="M30" s="293">
        <f t="shared" si="16"/>
        <v>161.62399999999997</v>
      </c>
      <c r="N30" s="296">
        <f t="shared" si="17"/>
        <v>-0.12154135524427057</v>
      </c>
      <c r="O30" s="290">
        <v>52.040000000000006</v>
      </c>
      <c r="P30" s="291">
        <v>21.46</v>
      </c>
      <c r="Q30" s="292">
        <v>166.65600000000003</v>
      </c>
      <c r="R30" s="291">
        <v>147.9820000000001</v>
      </c>
      <c r="S30" s="293">
        <f t="shared" si="18"/>
        <v>388.13800000000015</v>
      </c>
      <c r="T30" s="294">
        <f t="shared" si="5"/>
        <v>0.004673999330410683</v>
      </c>
      <c r="U30" s="295">
        <v>146.518</v>
      </c>
      <c r="V30" s="291">
        <v>82.70299999999999</v>
      </c>
      <c r="W30" s="292">
        <v>137.77099999999996</v>
      </c>
      <c r="X30" s="291">
        <v>120.523</v>
      </c>
      <c r="Y30" s="293">
        <f t="shared" si="19"/>
        <v>487.515</v>
      </c>
      <c r="Z30" s="297">
        <f t="shared" si="20"/>
        <v>-0.2038439842876626</v>
      </c>
    </row>
    <row r="31" spans="1:26" ht="18.75" customHeight="1">
      <c r="A31" s="338" t="s">
        <v>497</v>
      </c>
      <c r="B31" s="339" t="s">
        <v>498</v>
      </c>
      <c r="C31" s="290">
        <v>0</v>
      </c>
      <c r="D31" s="291">
        <v>0</v>
      </c>
      <c r="E31" s="292">
        <v>49</v>
      </c>
      <c r="F31" s="291">
        <v>49.169999999999995</v>
      </c>
      <c r="G31" s="293">
        <f t="shared" si="15"/>
        <v>98.16999999999999</v>
      </c>
      <c r="H31" s="294">
        <f t="shared" si="1"/>
        <v>0.003239643815402144</v>
      </c>
      <c r="I31" s="295">
        <v>0</v>
      </c>
      <c r="J31" s="291">
        <v>0</v>
      </c>
      <c r="K31" s="292">
        <v>47.415000000000006</v>
      </c>
      <c r="L31" s="291">
        <v>44.765</v>
      </c>
      <c r="M31" s="293">
        <f t="shared" si="16"/>
        <v>92.18</v>
      </c>
      <c r="N31" s="296">
        <f t="shared" si="17"/>
        <v>0.06498155782165305</v>
      </c>
      <c r="O31" s="290"/>
      <c r="P31" s="291"/>
      <c r="Q31" s="292">
        <v>126.277</v>
      </c>
      <c r="R31" s="291">
        <v>125.94700000000002</v>
      </c>
      <c r="S31" s="293">
        <f t="shared" si="18"/>
        <v>252.22400000000002</v>
      </c>
      <c r="T31" s="294">
        <f t="shared" si="5"/>
        <v>0.003037308398336426</v>
      </c>
      <c r="U31" s="295">
        <v>0</v>
      </c>
      <c r="V31" s="291">
        <v>0</v>
      </c>
      <c r="W31" s="292">
        <v>136.761</v>
      </c>
      <c r="X31" s="291">
        <v>134.005</v>
      </c>
      <c r="Y31" s="293">
        <f t="shared" si="19"/>
        <v>270.76599999999996</v>
      </c>
      <c r="Z31" s="297">
        <f t="shared" si="20"/>
        <v>-0.06847979436118257</v>
      </c>
    </row>
    <row r="32" spans="1:26" ht="18.75" customHeight="1">
      <c r="A32" s="338" t="s">
        <v>437</v>
      </c>
      <c r="B32" s="339" t="s">
        <v>438</v>
      </c>
      <c r="C32" s="290">
        <v>46.802</v>
      </c>
      <c r="D32" s="291">
        <v>37.444</v>
      </c>
      <c r="E32" s="292">
        <v>0.5</v>
      </c>
      <c r="F32" s="291">
        <v>4.297</v>
      </c>
      <c r="G32" s="293">
        <f t="shared" si="15"/>
        <v>89.043</v>
      </c>
      <c r="H32" s="294">
        <f t="shared" si="1"/>
        <v>0.0029384496715376715</v>
      </c>
      <c r="I32" s="295">
        <v>47.693</v>
      </c>
      <c r="J32" s="291">
        <v>33.317</v>
      </c>
      <c r="K32" s="292">
        <v>0</v>
      </c>
      <c r="L32" s="291">
        <v>0.6</v>
      </c>
      <c r="M32" s="293">
        <f t="shared" si="16"/>
        <v>81.60999999999999</v>
      </c>
      <c r="N32" s="296">
        <f t="shared" si="17"/>
        <v>0.091079524568068</v>
      </c>
      <c r="O32" s="290">
        <v>113.38999999999999</v>
      </c>
      <c r="P32" s="291">
        <v>107.121</v>
      </c>
      <c r="Q32" s="292">
        <v>1.2109999999999999</v>
      </c>
      <c r="R32" s="291">
        <v>7.745</v>
      </c>
      <c r="S32" s="293">
        <f t="shared" si="18"/>
        <v>229.46699999999998</v>
      </c>
      <c r="T32" s="294">
        <f t="shared" si="5"/>
        <v>0.0027632661691237336</v>
      </c>
      <c r="U32" s="295">
        <v>115.289</v>
      </c>
      <c r="V32" s="291">
        <v>97.58699999999999</v>
      </c>
      <c r="W32" s="292">
        <v>0.618</v>
      </c>
      <c r="X32" s="291">
        <v>2.456</v>
      </c>
      <c r="Y32" s="293">
        <f t="shared" si="19"/>
        <v>215.94999999999996</v>
      </c>
      <c r="Z32" s="297">
        <f t="shared" si="20"/>
        <v>0.06259319286871978</v>
      </c>
    </row>
    <row r="33" spans="1:26" ht="18.75" customHeight="1">
      <c r="A33" s="338" t="s">
        <v>449</v>
      </c>
      <c r="B33" s="339" t="s">
        <v>450</v>
      </c>
      <c r="C33" s="290">
        <v>26.494</v>
      </c>
      <c r="D33" s="291">
        <v>36.628</v>
      </c>
      <c r="E33" s="292">
        <v>14.045</v>
      </c>
      <c r="F33" s="291">
        <v>9.94</v>
      </c>
      <c r="G33" s="293">
        <f t="shared" si="15"/>
        <v>87.107</v>
      </c>
      <c r="H33" s="294">
        <f t="shared" si="1"/>
        <v>0.0028745610046677665</v>
      </c>
      <c r="I33" s="295">
        <v>0.469</v>
      </c>
      <c r="J33" s="291">
        <v>5.069</v>
      </c>
      <c r="K33" s="292">
        <v>37.863</v>
      </c>
      <c r="L33" s="291">
        <v>110.10300000000001</v>
      </c>
      <c r="M33" s="293">
        <f t="shared" si="16"/>
        <v>153.50400000000002</v>
      </c>
      <c r="N33" s="296">
        <f t="shared" si="17"/>
        <v>-0.43254247446320626</v>
      </c>
      <c r="O33" s="290">
        <v>27.68</v>
      </c>
      <c r="P33" s="291">
        <v>45.631</v>
      </c>
      <c r="Q33" s="292">
        <v>52.642999999999994</v>
      </c>
      <c r="R33" s="291">
        <v>113.117</v>
      </c>
      <c r="S33" s="293">
        <f t="shared" si="18"/>
        <v>239.07100000000003</v>
      </c>
      <c r="T33" s="294">
        <f t="shared" si="5"/>
        <v>0.0028789185648419174</v>
      </c>
      <c r="U33" s="295">
        <v>57.265</v>
      </c>
      <c r="V33" s="291">
        <v>95.16600000000001</v>
      </c>
      <c r="W33" s="292">
        <v>110.685</v>
      </c>
      <c r="X33" s="291">
        <v>193.315</v>
      </c>
      <c r="Y33" s="293">
        <f t="shared" si="19"/>
        <v>456.431</v>
      </c>
      <c r="Z33" s="297">
        <f t="shared" si="20"/>
        <v>-0.4762165584721457</v>
      </c>
    </row>
    <row r="34" spans="1:26" ht="18.75" customHeight="1">
      <c r="A34" s="338" t="s">
        <v>499</v>
      </c>
      <c r="B34" s="339" t="s">
        <v>500</v>
      </c>
      <c r="C34" s="290">
        <v>31.855</v>
      </c>
      <c r="D34" s="291">
        <v>39.685</v>
      </c>
      <c r="E34" s="292">
        <v>9.241999999999999</v>
      </c>
      <c r="F34" s="291">
        <v>4.428000000000001</v>
      </c>
      <c r="G34" s="293">
        <f t="shared" si="15"/>
        <v>85.21000000000001</v>
      </c>
      <c r="H34" s="294">
        <f t="shared" si="1"/>
        <v>0.002811959351231708</v>
      </c>
      <c r="I34" s="295">
        <v>38.589999999999996</v>
      </c>
      <c r="J34" s="291">
        <v>91.35</v>
      </c>
      <c r="K34" s="292">
        <v>15.27</v>
      </c>
      <c r="L34" s="291">
        <v>5.5649999999999995</v>
      </c>
      <c r="M34" s="293">
        <f t="shared" si="16"/>
        <v>150.775</v>
      </c>
      <c r="N34" s="296">
        <f t="shared" si="17"/>
        <v>-0.4348532581661416</v>
      </c>
      <c r="O34" s="290">
        <v>88.635</v>
      </c>
      <c r="P34" s="291">
        <v>111.935</v>
      </c>
      <c r="Q34" s="292">
        <v>30.721</v>
      </c>
      <c r="R34" s="291">
        <v>14.082999999999998</v>
      </c>
      <c r="S34" s="293">
        <f t="shared" si="18"/>
        <v>245.374</v>
      </c>
      <c r="T34" s="294">
        <f t="shared" si="5"/>
        <v>0.002954819965322103</v>
      </c>
      <c r="U34" s="295">
        <v>145.81</v>
      </c>
      <c r="V34" s="291">
        <v>195.75</v>
      </c>
      <c r="W34" s="292">
        <v>48.38999999999999</v>
      </c>
      <c r="X34" s="291">
        <v>27.949999999999996</v>
      </c>
      <c r="Y34" s="293">
        <f t="shared" si="19"/>
        <v>417.9</v>
      </c>
      <c r="Z34" s="297">
        <f t="shared" si="20"/>
        <v>-0.41284039243838233</v>
      </c>
    </row>
    <row r="35" spans="1:26" ht="18.75" customHeight="1">
      <c r="A35" s="338" t="s">
        <v>501</v>
      </c>
      <c r="B35" s="339" t="s">
        <v>501</v>
      </c>
      <c r="C35" s="290">
        <v>19.2</v>
      </c>
      <c r="D35" s="291">
        <v>25.705</v>
      </c>
      <c r="E35" s="292">
        <v>30.801</v>
      </c>
      <c r="F35" s="291">
        <v>7.635</v>
      </c>
      <c r="G35" s="293">
        <f t="shared" si="15"/>
        <v>83.34100000000001</v>
      </c>
      <c r="H35" s="294">
        <f t="shared" si="1"/>
        <v>0.0027502817074404624</v>
      </c>
      <c r="I35" s="295">
        <v>30.12</v>
      </c>
      <c r="J35" s="291">
        <v>21.639</v>
      </c>
      <c r="K35" s="292">
        <v>0.45</v>
      </c>
      <c r="L35" s="291">
        <v>0.26</v>
      </c>
      <c r="M35" s="293">
        <f t="shared" si="16"/>
        <v>52.469</v>
      </c>
      <c r="N35" s="296">
        <f t="shared" si="17"/>
        <v>0.5883855228801771</v>
      </c>
      <c r="O35" s="290">
        <v>49.62200000000001</v>
      </c>
      <c r="P35" s="291">
        <v>70.771</v>
      </c>
      <c r="Q35" s="292">
        <v>68.172</v>
      </c>
      <c r="R35" s="291">
        <v>19.410999999999998</v>
      </c>
      <c r="S35" s="293">
        <f t="shared" si="18"/>
        <v>207.976</v>
      </c>
      <c r="T35" s="294">
        <f t="shared" si="5"/>
        <v>0.00250446924738493</v>
      </c>
      <c r="U35" s="295">
        <v>88.90100000000002</v>
      </c>
      <c r="V35" s="291">
        <v>62.938</v>
      </c>
      <c r="W35" s="292">
        <v>1.322</v>
      </c>
      <c r="X35" s="291">
        <v>1.9020000000000004</v>
      </c>
      <c r="Y35" s="293">
        <f t="shared" si="19"/>
        <v>155.06300000000002</v>
      </c>
      <c r="Z35" s="297">
        <f t="shared" si="20"/>
        <v>0.34123549782991414</v>
      </c>
    </row>
    <row r="36" spans="1:26" ht="18.75" customHeight="1">
      <c r="A36" s="338" t="s">
        <v>466</v>
      </c>
      <c r="B36" s="339" t="s">
        <v>493</v>
      </c>
      <c r="C36" s="290">
        <v>33.495000000000005</v>
      </c>
      <c r="D36" s="291">
        <v>4.42</v>
      </c>
      <c r="E36" s="292">
        <v>20.36</v>
      </c>
      <c r="F36" s="291">
        <v>24.577</v>
      </c>
      <c r="G36" s="293">
        <f t="shared" si="15"/>
        <v>82.852</v>
      </c>
      <c r="H36" s="294">
        <f t="shared" si="1"/>
        <v>0.002734144539000698</v>
      </c>
      <c r="I36" s="295">
        <v>38.14</v>
      </c>
      <c r="J36" s="291">
        <v>0</v>
      </c>
      <c r="K36" s="292">
        <v>32.30500000000001</v>
      </c>
      <c r="L36" s="291">
        <v>36.748000000000005</v>
      </c>
      <c r="M36" s="293">
        <f t="shared" si="16"/>
        <v>107.19300000000001</v>
      </c>
      <c r="N36" s="296" t="s">
        <v>43</v>
      </c>
      <c r="O36" s="290">
        <v>115.87500000000003</v>
      </c>
      <c r="P36" s="291">
        <v>6.520000000000001</v>
      </c>
      <c r="Q36" s="292">
        <v>70.03700000000003</v>
      </c>
      <c r="R36" s="291">
        <v>92.117</v>
      </c>
      <c r="S36" s="293">
        <f t="shared" si="18"/>
        <v>284.5490000000001</v>
      </c>
      <c r="T36" s="294">
        <f t="shared" si="5"/>
        <v>0.003426569507414964</v>
      </c>
      <c r="U36" s="295">
        <v>170.72500000000002</v>
      </c>
      <c r="V36" s="291">
        <v>0</v>
      </c>
      <c r="W36" s="292">
        <v>86.75200000000002</v>
      </c>
      <c r="X36" s="291">
        <v>100.97100000000003</v>
      </c>
      <c r="Y36" s="293">
        <f t="shared" si="19"/>
        <v>358.4480000000001</v>
      </c>
      <c r="Z36" s="297">
        <f t="shared" si="20"/>
        <v>-0.20616379502745164</v>
      </c>
    </row>
    <row r="37" spans="1:26" ht="18.75" customHeight="1">
      <c r="A37" s="338" t="s">
        <v>424</v>
      </c>
      <c r="B37" s="339" t="s">
        <v>424</v>
      </c>
      <c r="C37" s="290">
        <v>33.527</v>
      </c>
      <c r="D37" s="291">
        <v>37.62</v>
      </c>
      <c r="E37" s="292">
        <v>4.602</v>
      </c>
      <c r="F37" s="291">
        <v>3.1299999999999994</v>
      </c>
      <c r="G37" s="293">
        <f t="shared" si="15"/>
        <v>78.87899999999999</v>
      </c>
      <c r="H37" s="294">
        <f t="shared" si="1"/>
        <v>0.0026030341704706707</v>
      </c>
      <c r="I37" s="295">
        <v>50.824</v>
      </c>
      <c r="J37" s="291">
        <v>66.959</v>
      </c>
      <c r="K37" s="292">
        <v>4.154</v>
      </c>
      <c r="L37" s="291">
        <v>2.789</v>
      </c>
      <c r="M37" s="293">
        <f t="shared" si="16"/>
        <v>124.726</v>
      </c>
      <c r="N37" s="296">
        <f t="shared" si="17"/>
        <v>-0.36758173917226566</v>
      </c>
      <c r="O37" s="290">
        <v>179.16799999999998</v>
      </c>
      <c r="P37" s="291">
        <v>208.22000000000003</v>
      </c>
      <c r="Q37" s="292">
        <v>7.5779999999999985</v>
      </c>
      <c r="R37" s="291">
        <v>5.761</v>
      </c>
      <c r="S37" s="293">
        <f t="shared" si="18"/>
        <v>400.72700000000003</v>
      </c>
      <c r="T37" s="294">
        <f t="shared" si="5"/>
        <v>0.004825597415551894</v>
      </c>
      <c r="U37" s="295">
        <v>119.83699999999999</v>
      </c>
      <c r="V37" s="291">
        <v>171.50900000000001</v>
      </c>
      <c r="W37" s="292">
        <v>11.467999999999998</v>
      </c>
      <c r="X37" s="291">
        <v>8.378999999999998</v>
      </c>
      <c r="Y37" s="293">
        <f t="shared" si="19"/>
        <v>311.19300000000004</v>
      </c>
      <c r="Z37" s="297">
        <f t="shared" si="20"/>
        <v>0.2877121272008045</v>
      </c>
    </row>
    <row r="38" spans="1:26" ht="18.75" customHeight="1">
      <c r="A38" s="338" t="s">
        <v>422</v>
      </c>
      <c r="B38" s="339" t="s">
        <v>423</v>
      </c>
      <c r="C38" s="290">
        <v>2.9059999999999997</v>
      </c>
      <c r="D38" s="291">
        <v>9.786000000000001</v>
      </c>
      <c r="E38" s="292">
        <v>31.706</v>
      </c>
      <c r="F38" s="291">
        <v>31.145</v>
      </c>
      <c r="G38" s="293">
        <f>SUM(C38:F38)</f>
        <v>75.54299999999999</v>
      </c>
      <c r="H38" s="294">
        <f>G38/$G$10</f>
        <v>0.0024929450213601323</v>
      </c>
      <c r="I38" s="295">
        <v>5.249999999999999</v>
      </c>
      <c r="J38" s="291">
        <v>9.655</v>
      </c>
      <c r="K38" s="292">
        <v>25.647</v>
      </c>
      <c r="L38" s="291">
        <v>26.775000000000002</v>
      </c>
      <c r="M38" s="293">
        <f>SUM(I38:L38)</f>
        <v>67.327</v>
      </c>
      <c r="N38" s="296">
        <f>IF(ISERROR(G38/M38-1),"         /0",(G38/M38-1))</f>
        <v>0.12203128016991682</v>
      </c>
      <c r="O38" s="290">
        <v>5.47</v>
      </c>
      <c r="P38" s="291">
        <v>18.729</v>
      </c>
      <c r="Q38" s="292">
        <v>77.15900000000005</v>
      </c>
      <c r="R38" s="291">
        <v>68.34099999999998</v>
      </c>
      <c r="S38" s="293">
        <f>SUM(O38:R38)</f>
        <v>169.699</v>
      </c>
      <c r="T38" s="294">
        <f>S38/$S$10</f>
        <v>0.0020435335173865023</v>
      </c>
      <c r="U38" s="295">
        <v>14.307</v>
      </c>
      <c r="V38" s="291">
        <v>23.957999999999995</v>
      </c>
      <c r="W38" s="292">
        <v>78.67900000000002</v>
      </c>
      <c r="X38" s="291">
        <v>67.36200000000001</v>
      </c>
      <c r="Y38" s="293">
        <f>SUM(U38:X38)</f>
        <v>184.30600000000004</v>
      </c>
      <c r="Z38" s="297">
        <f>IF(ISERROR(S38/Y38-1),"         /0",IF(S38/Y38&gt;5,"  *  ",(S38/Y38-1)))</f>
        <v>-0.07925406660662171</v>
      </c>
    </row>
    <row r="39" spans="1:26" ht="18.75" customHeight="1">
      <c r="A39" s="338" t="s">
        <v>463</v>
      </c>
      <c r="B39" s="339" t="s">
        <v>464</v>
      </c>
      <c r="C39" s="290">
        <v>0.219</v>
      </c>
      <c r="D39" s="291">
        <v>5.332000000000001</v>
      </c>
      <c r="E39" s="292">
        <v>34.624</v>
      </c>
      <c r="F39" s="291">
        <v>30.906999999999996</v>
      </c>
      <c r="G39" s="293">
        <f t="shared" si="15"/>
        <v>71.082</v>
      </c>
      <c r="H39" s="294">
        <f t="shared" si="1"/>
        <v>0.002345730484734799</v>
      </c>
      <c r="I39" s="295">
        <v>0.753</v>
      </c>
      <c r="J39" s="291">
        <v>8.557</v>
      </c>
      <c r="K39" s="292">
        <v>42.487</v>
      </c>
      <c r="L39" s="291">
        <v>33.586</v>
      </c>
      <c r="M39" s="293">
        <f t="shared" si="16"/>
        <v>85.38300000000001</v>
      </c>
      <c r="N39" s="296" t="s">
        <v>43</v>
      </c>
      <c r="O39" s="290">
        <v>0.823</v>
      </c>
      <c r="P39" s="291">
        <v>10.153</v>
      </c>
      <c r="Q39" s="292">
        <v>92.78800000000001</v>
      </c>
      <c r="R39" s="291">
        <v>86.84100000000005</v>
      </c>
      <c r="S39" s="293">
        <f t="shared" si="18"/>
        <v>190.60500000000008</v>
      </c>
      <c r="T39" s="294">
        <f t="shared" si="5"/>
        <v>0.002295285806524814</v>
      </c>
      <c r="U39" s="295">
        <v>1.8390000000000002</v>
      </c>
      <c r="V39" s="291">
        <v>18.734</v>
      </c>
      <c r="W39" s="292">
        <v>107.10899999999998</v>
      </c>
      <c r="X39" s="291">
        <v>106.36700000000002</v>
      </c>
      <c r="Y39" s="293">
        <f t="shared" si="19"/>
        <v>234.049</v>
      </c>
      <c r="Z39" s="297">
        <f t="shared" si="20"/>
        <v>-0.18561925066973128</v>
      </c>
    </row>
    <row r="40" spans="1:26" ht="18.75" customHeight="1">
      <c r="A40" s="338" t="s">
        <v>502</v>
      </c>
      <c r="B40" s="339" t="s">
        <v>502</v>
      </c>
      <c r="C40" s="290">
        <v>7.17</v>
      </c>
      <c r="D40" s="291">
        <v>18.58</v>
      </c>
      <c r="E40" s="292">
        <v>8.259</v>
      </c>
      <c r="F40" s="291">
        <v>35.467</v>
      </c>
      <c r="G40" s="293">
        <f t="shared" si="15"/>
        <v>69.476</v>
      </c>
      <c r="H40" s="294">
        <f t="shared" si="1"/>
        <v>0.002292731931535901</v>
      </c>
      <c r="I40" s="295">
        <v>6.0200000000000005</v>
      </c>
      <c r="J40" s="291">
        <v>18.36</v>
      </c>
      <c r="K40" s="292">
        <v>0.48</v>
      </c>
      <c r="L40" s="291">
        <v>2.5000000000000004</v>
      </c>
      <c r="M40" s="293">
        <f t="shared" si="16"/>
        <v>27.36</v>
      </c>
      <c r="N40" s="296">
        <f t="shared" si="17"/>
        <v>1.539327485380117</v>
      </c>
      <c r="O40" s="290">
        <v>23.15</v>
      </c>
      <c r="P40" s="291">
        <v>51.70099999999999</v>
      </c>
      <c r="Q40" s="292">
        <v>25.415999999999993</v>
      </c>
      <c r="R40" s="291">
        <v>84.42099999999999</v>
      </c>
      <c r="S40" s="293">
        <f t="shared" si="18"/>
        <v>184.688</v>
      </c>
      <c r="T40" s="294">
        <f t="shared" si="5"/>
        <v>0.0022240326593502514</v>
      </c>
      <c r="U40" s="295">
        <v>31.064999999999998</v>
      </c>
      <c r="V40" s="291">
        <v>74.19399999999999</v>
      </c>
      <c r="W40" s="292">
        <v>0.56</v>
      </c>
      <c r="X40" s="291">
        <v>2.77</v>
      </c>
      <c r="Y40" s="293">
        <f t="shared" si="19"/>
        <v>108.58899999999998</v>
      </c>
      <c r="Z40" s="297">
        <f t="shared" si="20"/>
        <v>0.7007984234130531</v>
      </c>
    </row>
    <row r="41" spans="1:26" ht="18.75" customHeight="1">
      <c r="A41" s="338" t="s">
        <v>483</v>
      </c>
      <c r="B41" s="339" t="s">
        <v>483</v>
      </c>
      <c r="C41" s="290">
        <v>11.145</v>
      </c>
      <c r="D41" s="291">
        <v>35.322</v>
      </c>
      <c r="E41" s="292">
        <v>0.07</v>
      </c>
      <c r="F41" s="291">
        <v>0.04</v>
      </c>
      <c r="G41" s="293">
        <f t="shared" si="15"/>
        <v>46.577</v>
      </c>
      <c r="H41" s="294">
        <f t="shared" si="1"/>
        <v>0.0015370570438014229</v>
      </c>
      <c r="I41" s="295">
        <v>7.1000000000000005</v>
      </c>
      <c r="J41" s="291">
        <v>37.995999999999995</v>
      </c>
      <c r="K41" s="292">
        <v>0.1</v>
      </c>
      <c r="L41" s="291">
        <v>0.115</v>
      </c>
      <c r="M41" s="293">
        <f t="shared" si="16"/>
        <v>45.311</v>
      </c>
      <c r="N41" s="296">
        <f t="shared" si="17"/>
        <v>0.0279402352629603</v>
      </c>
      <c r="O41" s="290">
        <v>27.543</v>
      </c>
      <c r="P41" s="291">
        <v>61.389</v>
      </c>
      <c r="Q41" s="292">
        <v>0.35000000000000003</v>
      </c>
      <c r="R41" s="291">
        <v>0.31000000000000005</v>
      </c>
      <c r="S41" s="293">
        <f t="shared" si="18"/>
        <v>89.592</v>
      </c>
      <c r="T41" s="294">
        <f t="shared" si="5"/>
        <v>0.001078876451185284</v>
      </c>
      <c r="U41" s="295">
        <v>22.679000000000002</v>
      </c>
      <c r="V41" s="291">
        <v>78.73599999999999</v>
      </c>
      <c r="W41" s="292">
        <v>0.1</v>
      </c>
      <c r="X41" s="291">
        <v>0.115</v>
      </c>
      <c r="Y41" s="293">
        <f t="shared" si="19"/>
        <v>101.62999999999998</v>
      </c>
      <c r="Z41" s="297">
        <f t="shared" si="20"/>
        <v>-0.11844927678834971</v>
      </c>
    </row>
    <row r="42" spans="1:26" ht="18.75" customHeight="1">
      <c r="A42" s="338" t="s">
        <v>503</v>
      </c>
      <c r="B42" s="339" t="s">
        <v>504</v>
      </c>
      <c r="C42" s="290">
        <v>6.51</v>
      </c>
      <c r="D42" s="291">
        <v>39.11</v>
      </c>
      <c r="E42" s="292">
        <v>0.16699999999999998</v>
      </c>
      <c r="F42" s="291">
        <v>0.154</v>
      </c>
      <c r="G42" s="293">
        <f t="shared" si="15"/>
        <v>45.941</v>
      </c>
      <c r="H42" s="294">
        <f t="shared" si="1"/>
        <v>0.0015160688247263924</v>
      </c>
      <c r="I42" s="295">
        <v>6.43</v>
      </c>
      <c r="J42" s="291">
        <v>26.645</v>
      </c>
      <c r="K42" s="292">
        <v>11.600000000000001</v>
      </c>
      <c r="L42" s="291">
        <v>29.839000000000002</v>
      </c>
      <c r="M42" s="293">
        <f t="shared" si="16"/>
        <v>74.51400000000001</v>
      </c>
      <c r="N42" s="296">
        <f t="shared" si="17"/>
        <v>-0.3834581420941031</v>
      </c>
      <c r="O42" s="290">
        <v>18.61</v>
      </c>
      <c r="P42" s="291">
        <v>111.98999999999998</v>
      </c>
      <c r="Q42" s="292">
        <v>4.613</v>
      </c>
      <c r="R42" s="291">
        <v>15.490000000000002</v>
      </c>
      <c r="S42" s="293">
        <f t="shared" si="18"/>
        <v>150.70299999999997</v>
      </c>
      <c r="T42" s="294">
        <f t="shared" si="5"/>
        <v>0.0018147816526361263</v>
      </c>
      <c r="U42" s="295">
        <v>23.869999999999997</v>
      </c>
      <c r="V42" s="291">
        <v>81.05499999999999</v>
      </c>
      <c r="W42" s="292">
        <v>32.332</v>
      </c>
      <c r="X42" s="291">
        <v>87.256</v>
      </c>
      <c r="Y42" s="293">
        <f t="shared" si="19"/>
        <v>224.51299999999998</v>
      </c>
      <c r="Z42" s="297">
        <f t="shared" si="20"/>
        <v>-0.32875601858244297</v>
      </c>
    </row>
    <row r="43" spans="1:26" ht="18.75" customHeight="1">
      <c r="A43" s="338" t="s">
        <v>487</v>
      </c>
      <c r="B43" s="339" t="s">
        <v>488</v>
      </c>
      <c r="C43" s="290">
        <v>4.12</v>
      </c>
      <c r="D43" s="291">
        <v>12.1</v>
      </c>
      <c r="E43" s="292">
        <v>7.695999999999999</v>
      </c>
      <c r="F43" s="291">
        <v>19.122000000000007</v>
      </c>
      <c r="G43" s="293">
        <f t="shared" si="15"/>
        <v>43.038000000000004</v>
      </c>
      <c r="H43" s="294">
        <f t="shared" si="1"/>
        <v>0.0014202688247659928</v>
      </c>
      <c r="I43" s="295">
        <v>6.351</v>
      </c>
      <c r="J43" s="291">
        <v>11.95</v>
      </c>
      <c r="K43" s="292">
        <v>4.949999999999999</v>
      </c>
      <c r="L43" s="291">
        <v>19.249999999999996</v>
      </c>
      <c r="M43" s="293">
        <f t="shared" si="16"/>
        <v>42.50099999999999</v>
      </c>
      <c r="N43" s="296">
        <f t="shared" si="17"/>
        <v>0.01263499682360436</v>
      </c>
      <c r="O43" s="290">
        <v>13.275000000000002</v>
      </c>
      <c r="P43" s="291">
        <v>43.3</v>
      </c>
      <c r="Q43" s="292">
        <v>21.14</v>
      </c>
      <c r="R43" s="291">
        <v>45.87899999999999</v>
      </c>
      <c r="S43" s="293">
        <f t="shared" si="18"/>
        <v>123.594</v>
      </c>
      <c r="T43" s="294">
        <f t="shared" si="5"/>
        <v>0.0014883321737185684</v>
      </c>
      <c r="U43" s="295">
        <v>22.421</v>
      </c>
      <c r="V43" s="291">
        <v>29.119</v>
      </c>
      <c r="W43" s="292">
        <v>20.548000000000002</v>
      </c>
      <c r="X43" s="291">
        <v>56.086000000000006</v>
      </c>
      <c r="Y43" s="293">
        <f t="shared" si="19"/>
        <v>128.174</v>
      </c>
      <c r="Z43" s="297">
        <f t="shared" si="20"/>
        <v>-0.0357326758937071</v>
      </c>
    </row>
    <row r="44" spans="1:26" ht="18.75" customHeight="1">
      <c r="A44" s="338" t="s">
        <v>445</v>
      </c>
      <c r="B44" s="339" t="s">
        <v>446</v>
      </c>
      <c r="C44" s="290">
        <v>4.246</v>
      </c>
      <c r="D44" s="291">
        <v>33.186</v>
      </c>
      <c r="E44" s="292">
        <v>1.0979999999999999</v>
      </c>
      <c r="F44" s="291">
        <v>4.038</v>
      </c>
      <c r="G44" s="293">
        <f t="shared" si="15"/>
        <v>42.568</v>
      </c>
      <c r="H44" s="294">
        <f t="shared" si="1"/>
        <v>0.0014047586628709227</v>
      </c>
      <c r="I44" s="295">
        <v>4.833</v>
      </c>
      <c r="J44" s="291">
        <v>34.834</v>
      </c>
      <c r="K44" s="292">
        <v>0.74</v>
      </c>
      <c r="L44" s="291">
        <v>0.73</v>
      </c>
      <c r="M44" s="293">
        <f t="shared" si="16"/>
        <v>41.137</v>
      </c>
      <c r="N44" s="296">
        <f t="shared" si="17"/>
        <v>0.03478620220239681</v>
      </c>
      <c r="O44" s="290">
        <v>13.419</v>
      </c>
      <c r="P44" s="291">
        <v>105.124</v>
      </c>
      <c r="Q44" s="292">
        <v>5.0360000000000005</v>
      </c>
      <c r="R44" s="291">
        <v>6.929</v>
      </c>
      <c r="S44" s="293">
        <f t="shared" si="18"/>
        <v>130.50799999999998</v>
      </c>
      <c r="T44" s="294">
        <f t="shared" si="5"/>
        <v>0.001571591301581492</v>
      </c>
      <c r="U44" s="295">
        <v>16.612000000000002</v>
      </c>
      <c r="V44" s="291">
        <v>98.49300000000001</v>
      </c>
      <c r="W44" s="292">
        <v>2.1510000000000002</v>
      </c>
      <c r="X44" s="291">
        <v>1.7150000000000003</v>
      </c>
      <c r="Y44" s="293">
        <f t="shared" si="19"/>
        <v>118.97100000000002</v>
      </c>
      <c r="Z44" s="297">
        <f t="shared" si="20"/>
        <v>0.0969732119592166</v>
      </c>
    </row>
    <row r="45" spans="1:26" ht="18.75" customHeight="1">
      <c r="A45" s="338" t="s">
        <v>457</v>
      </c>
      <c r="B45" s="339" t="s">
        <v>458</v>
      </c>
      <c r="C45" s="290">
        <v>5.204</v>
      </c>
      <c r="D45" s="291">
        <v>5.18</v>
      </c>
      <c r="E45" s="292">
        <v>11.204</v>
      </c>
      <c r="F45" s="291">
        <v>14.55</v>
      </c>
      <c r="G45" s="293">
        <f t="shared" si="15"/>
        <v>36.138000000000005</v>
      </c>
      <c r="H45" s="294">
        <f t="shared" si="1"/>
        <v>0.0011925664480085844</v>
      </c>
      <c r="I45" s="295">
        <v>4.983</v>
      </c>
      <c r="J45" s="291">
        <v>4.553</v>
      </c>
      <c r="K45" s="292">
        <v>13</v>
      </c>
      <c r="L45" s="291">
        <v>16.771</v>
      </c>
      <c r="M45" s="293">
        <f t="shared" si="16"/>
        <v>39.307</v>
      </c>
      <c r="N45" s="296">
        <f t="shared" si="17"/>
        <v>-0.08062177220342426</v>
      </c>
      <c r="O45" s="290">
        <v>15.343</v>
      </c>
      <c r="P45" s="291">
        <v>15.048</v>
      </c>
      <c r="Q45" s="292">
        <v>49.627</v>
      </c>
      <c r="R45" s="291">
        <v>57.20399999999999</v>
      </c>
      <c r="S45" s="293">
        <f t="shared" si="18"/>
        <v>137.22199999999998</v>
      </c>
      <c r="T45" s="294">
        <f t="shared" si="5"/>
        <v>0.0016524420080425374</v>
      </c>
      <c r="U45" s="295">
        <v>15.594999999999999</v>
      </c>
      <c r="V45" s="291">
        <v>14.625</v>
      </c>
      <c r="W45" s="292">
        <v>33.207</v>
      </c>
      <c r="X45" s="291">
        <v>37.931</v>
      </c>
      <c r="Y45" s="293">
        <f t="shared" si="19"/>
        <v>101.358</v>
      </c>
      <c r="Z45" s="297">
        <f t="shared" si="20"/>
        <v>0.35383492176246545</v>
      </c>
    </row>
    <row r="46" spans="1:26" ht="18.75" customHeight="1">
      <c r="A46" s="338" t="s">
        <v>443</v>
      </c>
      <c r="B46" s="339" t="s">
        <v>444</v>
      </c>
      <c r="C46" s="290">
        <v>15.844000000000001</v>
      </c>
      <c r="D46" s="291">
        <v>18.561</v>
      </c>
      <c r="E46" s="292">
        <v>0.73</v>
      </c>
      <c r="F46" s="291">
        <v>0.53</v>
      </c>
      <c r="G46" s="293">
        <f t="shared" si="15"/>
        <v>35.665</v>
      </c>
      <c r="H46" s="294">
        <f t="shared" si="1"/>
        <v>0.0011769572850801415</v>
      </c>
      <c r="I46" s="295">
        <v>16.553</v>
      </c>
      <c r="J46" s="291">
        <v>16.935999999999996</v>
      </c>
      <c r="K46" s="292">
        <v>0.075</v>
      </c>
      <c r="L46" s="291">
        <v>0.185</v>
      </c>
      <c r="M46" s="293">
        <f t="shared" si="16"/>
        <v>33.749</v>
      </c>
      <c r="N46" s="296">
        <f t="shared" si="17"/>
        <v>0.056772052505259296</v>
      </c>
      <c r="O46" s="290">
        <v>45.994</v>
      </c>
      <c r="P46" s="291">
        <v>48.04</v>
      </c>
      <c r="Q46" s="292">
        <v>1.71</v>
      </c>
      <c r="R46" s="291">
        <v>1.5</v>
      </c>
      <c r="S46" s="293">
        <f t="shared" si="18"/>
        <v>97.24399999999999</v>
      </c>
      <c r="T46" s="294">
        <f t="shared" si="5"/>
        <v>0.0011710226540211375</v>
      </c>
      <c r="U46" s="295">
        <v>43.397</v>
      </c>
      <c r="V46" s="291">
        <v>47.559000000000005</v>
      </c>
      <c r="W46" s="292">
        <v>0.5810000000000001</v>
      </c>
      <c r="X46" s="291">
        <v>0.355</v>
      </c>
      <c r="Y46" s="293">
        <f t="shared" si="19"/>
        <v>91.89200000000001</v>
      </c>
      <c r="Z46" s="297">
        <f t="shared" si="20"/>
        <v>0.05824228442084167</v>
      </c>
    </row>
    <row r="47" spans="1:26" ht="18.75" customHeight="1">
      <c r="A47" s="338" t="s">
        <v>505</v>
      </c>
      <c r="B47" s="339" t="s">
        <v>505</v>
      </c>
      <c r="C47" s="290">
        <v>5.45</v>
      </c>
      <c r="D47" s="291">
        <v>19.155</v>
      </c>
      <c r="E47" s="292">
        <v>3.502</v>
      </c>
      <c r="F47" s="291">
        <v>7.488</v>
      </c>
      <c r="G47" s="293">
        <f t="shared" si="15"/>
        <v>35.595</v>
      </c>
      <c r="H47" s="294">
        <f t="shared" si="1"/>
        <v>0.0011746472609681098</v>
      </c>
      <c r="I47" s="295">
        <v>4.475</v>
      </c>
      <c r="J47" s="291">
        <v>15.11</v>
      </c>
      <c r="K47" s="292">
        <v>0.99</v>
      </c>
      <c r="L47" s="291">
        <v>9.6</v>
      </c>
      <c r="M47" s="293">
        <f t="shared" si="16"/>
        <v>30.174999999999997</v>
      </c>
      <c r="N47" s="296">
        <f t="shared" si="17"/>
        <v>0.17961888980944507</v>
      </c>
      <c r="O47" s="290">
        <v>8.989</v>
      </c>
      <c r="P47" s="291">
        <v>36.45</v>
      </c>
      <c r="Q47" s="292">
        <v>7.1</v>
      </c>
      <c r="R47" s="291">
        <v>18.527</v>
      </c>
      <c r="S47" s="293">
        <f t="shared" si="18"/>
        <v>71.066</v>
      </c>
      <c r="T47" s="294">
        <f t="shared" si="5"/>
        <v>0.0008557843767293217</v>
      </c>
      <c r="U47" s="295">
        <v>25.424999999999997</v>
      </c>
      <c r="V47" s="291">
        <v>43.94</v>
      </c>
      <c r="W47" s="292">
        <v>3.1700000000000004</v>
      </c>
      <c r="X47" s="291">
        <v>16.18</v>
      </c>
      <c r="Y47" s="293">
        <f t="shared" si="19"/>
        <v>88.715</v>
      </c>
      <c r="Z47" s="297">
        <f t="shared" si="20"/>
        <v>-0.19894042721073102</v>
      </c>
    </row>
    <row r="48" spans="1:26" ht="18.75" customHeight="1">
      <c r="A48" s="338" t="s">
        <v>506</v>
      </c>
      <c r="B48" s="339" t="s">
        <v>506</v>
      </c>
      <c r="C48" s="290">
        <v>2.62</v>
      </c>
      <c r="D48" s="291">
        <v>25.23</v>
      </c>
      <c r="E48" s="292">
        <v>2.6329999999999996</v>
      </c>
      <c r="F48" s="291">
        <v>2.494</v>
      </c>
      <c r="G48" s="293">
        <f t="shared" si="15"/>
        <v>32.977000000000004</v>
      </c>
      <c r="H48" s="294">
        <f t="shared" si="1"/>
        <v>0.001088252359178125</v>
      </c>
      <c r="I48" s="295">
        <v>5.85</v>
      </c>
      <c r="J48" s="291">
        <v>29.55</v>
      </c>
      <c r="K48" s="292">
        <v>3.6300000000000003</v>
      </c>
      <c r="L48" s="291">
        <v>2.535</v>
      </c>
      <c r="M48" s="293">
        <f t="shared" si="16"/>
        <v>41.565</v>
      </c>
      <c r="N48" s="296">
        <f t="shared" si="17"/>
        <v>-0.2066161433898711</v>
      </c>
      <c r="O48" s="290">
        <v>8.44</v>
      </c>
      <c r="P48" s="291">
        <v>63.58</v>
      </c>
      <c r="Q48" s="292">
        <v>6.937999999999999</v>
      </c>
      <c r="R48" s="291">
        <v>9.013</v>
      </c>
      <c r="S48" s="293">
        <f t="shared" si="18"/>
        <v>87.971</v>
      </c>
      <c r="T48" s="294">
        <f t="shared" si="5"/>
        <v>0.0010593561957230626</v>
      </c>
      <c r="U48" s="295">
        <v>8.399999999999999</v>
      </c>
      <c r="V48" s="291">
        <v>61.91</v>
      </c>
      <c r="W48" s="292">
        <v>21.14</v>
      </c>
      <c r="X48" s="291">
        <v>21.91</v>
      </c>
      <c r="Y48" s="293">
        <f t="shared" si="19"/>
        <v>113.36</v>
      </c>
      <c r="Z48" s="297">
        <f t="shared" si="20"/>
        <v>-0.2239678899082569</v>
      </c>
    </row>
    <row r="49" spans="1:26" ht="18.75" customHeight="1">
      <c r="A49" s="338" t="s">
        <v>473</v>
      </c>
      <c r="B49" s="339" t="s">
        <v>474</v>
      </c>
      <c r="C49" s="290">
        <v>0.011</v>
      </c>
      <c r="D49" s="291">
        <v>1.24</v>
      </c>
      <c r="E49" s="292">
        <v>15.049</v>
      </c>
      <c r="F49" s="291">
        <v>15.980999999999998</v>
      </c>
      <c r="G49" s="293">
        <f t="shared" si="15"/>
        <v>32.281</v>
      </c>
      <c r="H49" s="294">
        <f t="shared" si="1"/>
        <v>0.0010652841194356386</v>
      </c>
      <c r="I49" s="295">
        <v>0.14400000000000002</v>
      </c>
      <c r="J49" s="291">
        <v>0.501</v>
      </c>
      <c r="K49" s="292">
        <v>13.938</v>
      </c>
      <c r="L49" s="291">
        <v>22.979</v>
      </c>
      <c r="M49" s="293">
        <f t="shared" si="16"/>
        <v>37.562</v>
      </c>
      <c r="N49" s="296">
        <f t="shared" si="17"/>
        <v>-0.14059421756030033</v>
      </c>
      <c r="O49" s="290">
        <v>0.094</v>
      </c>
      <c r="P49" s="291">
        <v>2.657</v>
      </c>
      <c r="Q49" s="292">
        <v>32.50299999999999</v>
      </c>
      <c r="R49" s="291">
        <v>41.251</v>
      </c>
      <c r="S49" s="293">
        <f t="shared" si="18"/>
        <v>76.505</v>
      </c>
      <c r="T49" s="294">
        <f t="shared" si="5"/>
        <v>0.0009212813967533948</v>
      </c>
      <c r="U49" s="295">
        <v>0.14400000000000002</v>
      </c>
      <c r="V49" s="291">
        <v>1.1960000000000002</v>
      </c>
      <c r="W49" s="292">
        <v>44.043</v>
      </c>
      <c r="X49" s="291">
        <v>65.604</v>
      </c>
      <c r="Y49" s="293">
        <f t="shared" si="19"/>
        <v>110.987</v>
      </c>
      <c r="Z49" s="297">
        <f t="shared" si="20"/>
        <v>-0.3106850351843009</v>
      </c>
    </row>
    <row r="50" spans="1:26" ht="18.75" customHeight="1">
      <c r="A50" s="338" t="s">
        <v>507</v>
      </c>
      <c r="B50" s="339" t="s">
        <v>508</v>
      </c>
      <c r="C50" s="290">
        <v>0</v>
      </c>
      <c r="D50" s="291">
        <v>30.71</v>
      </c>
      <c r="E50" s="292">
        <v>0.15</v>
      </c>
      <c r="F50" s="291">
        <v>0.2</v>
      </c>
      <c r="G50" s="293">
        <f t="shared" si="15"/>
        <v>31.06</v>
      </c>
      <c r="H50" s="294">
        <f t="shared" si="1"/>
        <v>0.0010249906988529145</v>
      </c>
      <c r="I50" s="295">
        <v>0</v>
      </c>
      <c r="J50" s="291">
        <v>45.56</v>
      </c>
      <c r="K50" s="292">
        <v>0</v>
      </c>
      <c r="L50" s="291">
        <v>0</v>
      </c>
      <c r="M50" s="293">
        <f t="shared" si="16"/>
        <v>45.56</v>
      </c>
      <c r="N50" s="296">
        <f t="shared" si="17"/>
        <v>-0.31826163301141364</v>
      </c>
      <c r="O50" s="290">
        <v>0</v>
      </c>
      <c r="P50" s="291">
        <v>110.82000000000001</v>
      </c>
      <c r="Q50" s="292">
        <v>0.15</v>
      </c>
      <c r="R50" s="291">
        <v>0.2</v>
      </c>
      <c r="S50" s="293">
        <f t="shared" si="18"/>
        <v>111.17000000000002</v>
      </c>
      <c r="T50" s="294">
        <f t="shared" si="5"/>
        <v>0.0013387210362339052</v>
      </c>
      <c r="U50" s="295">
        <v>0</v>
      </c>
      <c r="V50" s="291">
        <v>167.155</v>
      </c>
      <c r="W50" s="292">
        <v>0</v>
      </c>
      <c r="X50" s="291">
        <v>0</v>
      </c>
      <c r="Y50" s="293">
        <f t="shared" si="19"/>
        <v>167.155</v>
      </c>
      <c r="Z50" s="297">
        <f t="shared" si="20"/>
        <v>-0.3349286590290448</v>
      </c>
    </row>
    <row r="51" spans="1:26" ht="18.75" customHeight="1">
      <c r="A51" s="338" t="s">
        <v>451</v>
      </c>
      <c r="B51" s="339" t="s">
        <v>452</v>
      </c>
      <c r="C51" s="290">
        <v>25.812</v>
      </c>
      <c r="D51" s="291">
        <v>2.774</v>
      </c>
      <c r="E51" s="292">
        <v>0.105</v>
      </c>
      <c r="F51" s="291">
        <v>0.11</v>
      </c>
      <c r="G51" s="293">
        <f t="shared" si="15"/>
        <v>28.801000000000002</v>
      </c>
      <c r="H51" s="294">
        <f t="shared" si="1"/>
        <v>0.0009504429207232065</v>
      </c>
      <c r="I51" s="295">
        <v>28.105999999999998</v>
      </c>
      <c r="J51" s="291">
        <v>2.066</v>
      </c>
      <c r="K51" s="292">
        <v>0.225</v>
      </c>
      <c r="L51" s="291">
        <v>0.45799999999999996</v>
      </c>
      <c r="M51" s="293">
        <f t="shared" si="16"/>
        <v>30.854999999999997</v>
      </c>
      <c r="N51" s="296">
        <f t="shared" si="17"/>
        <v>-0.06656943769243218</v>
      </c>
      <c r="O51" s="290">
        <v>102.31300000000003</v>
      </c>
      <c r="P51" s="291">
        <v>7.047000000000001</v>
      </c>
      <c r="Q51" s="292">
        <v>0.34500000000000003</v>
      </c>
      <c r="R51" s="291">
        <v>0.25</v>
      </c>
      <c r="S51" s="293">
        <f t="shared" si="18"/>
        <v>109.95500000000003</v>
      </c>
      <c r="T51" s="294">
        <f t="shared" si="5"/>
        <v>0.0013240898762174962</v>
      </c>
      <c r="U51" s="295">
        <v>123.30299999999997</v>
      </c>
      <c r="V51" s="291">
        <v>8.35</v>
      </c>
      <c r="W51" s="292">
        <v>0.962</v>
      </c>
      <c r="X51" s="291">
        <v>0.778</v>
      </c>
      <c r="Y51" s="293">
        <f t="shared" si="19"/>
        <v>133.39299999999994</v>
      </c>
      <c r="Z51" s="297">
        <f t="shared" si="20"/>
        <v>-0.17570637139879852</v>
      </c>
    </row>
    <row r="52" spans="1:26" ht="18.75" customHeight="1">
      <c r="A52" s="338" t="s">
        <v>509</v>
      </c>
      <c r="B52" s="339" t="s">
        <v>509</v>
      </c>
      <c r="C52" s="290">
        <v>0</v>
      </c>
      <c r="D52" s="291">
        <v>28.155</v>
      </c>
      <c r="E52" s="292">
        <v>0.085</v>
      </c>
      <c r="F52" s="291">
        <v>0.085</v>
      </c>
      <c r="G52" s="293">
        <f t="shared" si="15"/>
        <v>28.325000000000003</v>
      </c>
      <c r="H52" s="294">
        <f t="shared" si="1"/>
        <v>0.0009347347567613911</v>
      </c>
      <c r="I52" s="295">
        <v>0</v>
      </c>
      <c r="J52" s="291">
        <v>29.75</v>
      </c>
      <c r="K52" s="292"/>
      <c r="L52" s="291"/>
      <c r="M52" s="293">
        <f t="shared" si="16"/>
        <v>29.75</v>
      </c>
      <c r="N52" s="296">
        <f t="shared" si="17"/>
        <v>-0.04789915966386549</v>
      </c>
      <c r="O52" s="290">
        <v>0</v>
      </c>
      <c r="P52" s="291">
        <v>116.00499999999998</v>
      </c>
      <c r="Q52" s="292">
        <v>0.085</v>
      </c>
      <c r="R52" s="291">
        <v>0.085</v>
      </c>
      <c r="S52" s="293">
        <f t="shared" si="18"/>
        <v>116.17499999999997</v>
      </c>
      <c r="T52" s="294">
        <f t="shared" si="5"/>
        <v>0.0013989917818159024</v>
      </c>
      <c r="U52" s="295">
        <v>0</v>
      </c>
      <c r="V52" s="291">
        <v>140.47500000000002</v>
      </c>
      <c r="W52" s="292"/>
      <c r="X52" s="291"/>
      <c r="Y52" s="293">
        <f t="shared" si="19"/>
        <v>140.47500000000002</v>
      </c>
      <c r="Z52" s="297">
        <f t="shared" si="20"/>
        <v>-0.17298451681793947</v>
      </c>
    </row>
    <row r="53" spans="1:26" ht="18.75" customHeight="1">
      <c r="A53" s="338" t="s">
        <v>510</v>
      </c>
      <c r="B53" s="339" t="s">
        <v>510</v>
      </c>
      <c r="C53" s="290">
        <v>11.385</v>
      </c>
      <c r="D53" s="291">
        <v>11.299999999999999</v>
      </c>
      <c r="E53" s="292">
        <v>0.35500000000000004</v>
      </c>
      <c r="F53" s="291">
        <v>0.78</v>
      </c>
      <c r="G53" s="293">
        <f t="shared" si="15"/>
        <v>23.82</v>
      </c>
      <c r="H53" s="294">
        <f t="shared" si="1"/>
        <v>0.0007860682049799235</v>
      </c>
      <c r="I53" s="295">
        <v>23.564</v>
      </c>
      <c r="J53" s="291">
        <v>18.197</v>
      </c>
      <c r="K53" s="292">
        <v>4.545</v>
      </c>
      <c r="L53" s="291">
        <v>0.39999999999999997</v>
      </c>
      <c r="M53" s="293">
        <f t="shared" si="16"/>
        <v>46.705999999999996</v>
      </c>
      <c r="N53" s="296">
        <f t="shared" si="17"/>
        <v>-0.4900012846315248</v>
      </c>
      <c r="O53" s="290">
        <v>35.935</v>
      </c>
      <c r="P53" s="291">
        <v>39.388999999999996</v>
      </c>
      <c r="Q53" s="292">
        <v>2.2550000000000003</v>
      </c>
      <c r="R53" s="291">
        <v>2.5599999999999996</v>
      </c>
      <c r="S53" s="293">
        <f t="shared" si="18"/>
        <v>80.139</v>
      </c>
      <c r="T53" s="294">
        <f t="shared" si="5"/>
        <v>0.0009650424136255186</v>
      </c>
      <c r="U53" s="295">
        <v>55.361999999999995</v>
      </c>
      <c r="V53" s="291">
        <v>38.224000000000004</v>
      </c>
      <c r="W53" s="292">
        <v>19.683999999999997</v>
      </c>
      <c r="X53" s="291">
        <v>7.72</v>
      </c>
      <c r="Y53" s="293">
        <f t="shared" si="19"/>
        <v>120.99</v>
      </c>
      <c r="Z53" s="297">
        <f t="shared" si="20"/>
        <v>-0.33763947433672203</v>
      </c>
    </row>
    <row r="54" spans="1:26" ht="18.75" customHeight="1">
      <c r="A54" s="338" t="s">
        <v>429</v>
      </c>
      <c r="B54" s="339" t="s">
        <v>430</v>
      </c>
      <c r="C54" s="290">
        <v>3.022</v>
      </c>
      <c r="D54" s="291">
        <v>13.141</v>
      </c>
      <c r="E54" s="292">
        <v>0.8790000000000002</v>
      </c>
      <c r="F54" s="291">
        <v>6.006999999999999</v>
      </c>
      <c r="G54" s="293">
        <f t="shared" si="15"/>
        <v>23.049</v>
      </c>
      <c r="H54" s="294">
        <f t="shared" si="1"/>
        <v>0.0007606249394031174</v>
      </c>
      <c r="I54" s="295">
        <v>5.182</v>
      </c>
      <c r="J54" s="291">
        <v>10.243</v>
      </c>
      <c r="K54" s="292">
        <v>0.22299999999999998</v>
      </c>
      <c r="L54" s="291">
        <v>0.638</v>
      </c>
      <c r="M54" s="293">
        <f t="shared" si="16"/>
        <v>16.286</v>
      </c>
      <c r="N54" s="296">
        <f t="shared" si="17"/>
        <v>0.4152646444799213</v>
      </c>
      <c r="O54" s="290">
        <v>9.682</v>
      </c>
      <c r="P54" s="291">
        <v>36.189</v>
      </c>
      <c r="Q54" s="292">
        <v>2.261</v>
      </c>
      <c r="R54" s="291">
        <v>7.951999999999999</v>
      </c>
      <c r="S54" s="293">
        <f t="shared" si="18"/>
        <v>56.084</v>
      </c>
      <c r="T54" s="294">
        <f t="shared" si="5"/>
        <v>0.0006753695295146383</v>
      </c>
      <c r="U54" s="295">
        <v>15.732000000000001</v>
      </c>
      <c r="V54" s="291">
        <v>42.504</v>
      </c>
      <c r="W54" s="292">
        <v>1.2550000000000001</v>
      </c>
      <c r="X54" s="291">
        <v>4.362</v>
      </c>
      <c r="Y54" s="293">
        <f t="shared" si="19"/>
        <v>63.853</v>
      </c>
      <c r="Z54" s="297">
        <f t="shared" si="20"/>
        <v>-0.12167008597873241</v>
      </c>
    </row>
    <row r="55" spans="1:26" ht="18.75" customHeight="1">
      <c r="A55" s="338" t="s">
        <v>459</v>
      </c>
      <c r="B55" s="339" t="s">
        <v>460</v>
      </c>
      <c r="C55" s="290">
        <v>1.051</v>
      </c>
      <c r="D55" s="291">
        <v>0.316</v>
      </c>
      <c r="E55" s="292">
        <v>9.416</v>
      </c>
      <c r="F55" s="291">
        <v>9.389</v>
      </c>
      <c r="G55" s="293">
        <f t="shared" si="15"/>
        <v>20.172</v>
      </c>
      <c r="H55" s="294">
        <f t="shared" si="1"/>
        <v>0.0006656829483986153</v>
      </c>
      <c r="I55" s="295">
        <v>5.634</v>
      </c>
      <c r="J55" s="291">
        <v>6.532</v>
      </c>
      <c r="K55" s="292">
        <v>0.05</v>
      </c>
      <c r="L55" s="291">
        <v>0.18</v>
      </c>
      <c r="M55" s="293">
        <f t="shared" si="16"/>
        <v>12.396</v>
      </c>
      <c r="N55" s="296">
        <f t="shared" si="17"/>
        <v>0.62729912875121</v>
      </c>
      <c r="O55" s="290">
        <v>2.061</v>
      </c>
      <c r="P55" s="291">
        <v>1.164</v>
      </c>
      <c r="Q55" s="292">
        <v>24.651999999999997</v>
      </c>
      <c r="R55" s="291">
        <v>23.817</v>
      </c>
      <c r="S55" s="293">
        <f t="shared" si="18"/>
        <v>51.693999999999996</v>
      </c>
      <c r="T55" s="294">
        <f t="shared" si="5"/>
        <v>0.0006225046797434153</v>
      </c>
      <c r="U55" s="295">
        <v>14.312000000000001</v>
      </c>
      <c r="V55" s="291">
        <v>18.965</v>
      </c>
      <c r="W55" s="292">
        <v>0.28099999999999997</v>
      </c>
      <c r="X55" s="291">
        <v>0.6</v>
      </c>
      <c r="Y55" s="293">
        <f t="shared" si="19"/>
        <v>34.158</v>
      </c>
      <c r="Z55" s="297">
        <f t="shared" si="20"/>
        <v>0.5133790034545347</v>
      </c>
    </row>
    <row r="56" spans="1:26" ht="18.75" customHeight="1" thickBot="1">
      <c r="A56" s="539" t="s">
        <v>48</v>
      </c>
      <c r="B56" s="566" t="s">
        <v>48</v>
      </c>
      <c r="C56" s="540">
        <v>50.925</v>
      </c>
      <c r="D56" s="541">
        <v>60.49699999999999</v>
      </c>
      <c r="E56" s="542">
        <v>86.901</v>
      </c>
      <c r="F56" s="541">
        <v>119.18300000000004</v>
      </c>
      <c r="G56" s="543">
        <f t="shared" si="15"/>
        <v>317.50600000000003</v>
      </c>
      <c r="H56" s="544">
        <f t="shared" si="1"/>
        <v>0.010477807367353301</v>
      </c>
      <c r="I56" s="545">
        <v>80.436</v>
      </c>
      <c r="J56" s="541">
        <v>130.77599999999998</v>
      </c>
      <c r="K56" s="542">
        <v>96.63600000000001</v>
      </c>
      <c r="L56" s="541">
        <v>112.67899999999996</v>
      </c>
      <c r="M56" s="543">
        <f t="shared" si="16"/>
        <v>420.527</v>
      </c>
      <c r="N56" s="546" t="s">
        <v>43</v>
      </c>
      <c r="O56" s="540">
        <v>113.67299999999999</v>
      </c>
      <c r="P56" s="541">
        <v>179.058</v>
      </c>
      <c r="Q56" s="542">
        <v>243.29000000000022</v>
      </c>
      <c r="R56" s="541">
        <v>351.41</v>
      </c>
      <c r="S56" s="543">
        <f t="shared" si="18"/>
        <v>887.4310000000003</v>
      </c>
      <c r="T56" s="544">
        <f t="shared" si="5"/>
        <v>0.01068653906545013</v>
      </c>
      <c r="U56" s="545">
        <v>214.02099999999996</v>
      </c>
      <c r="V56" s="541">
        <v>367.5519999999999</v>
      </c>
      <c r="W56" s="542">
        <v>227.06900000000007</v>
      </c>
      <c r="X56" s="541">
        <v>313.2970000000001</v>
      </c>
      <c r="Y56" s="543">
        <f t="shared" si="19"/>
        <v>1121.939</v>
      </c>
      <c r="Z56" s="547">
        <f t="shared" si="20"/>
        <v>-0.20902027650344612</v>
      </c>
    </row>
    <row r="57" spans="1:2" ht="9" customHeight="1">
      <c r="A57" s="74"/>
      <c r="B57" s="74"/>
    </row>
    <row r="58" spans="1:2" ht="15">
      <c r="A58" s="72" t="s">
        <v>37</v>
      </c>
      <c r="B58" s="74"/>
    </row>
    <row r="59" spans="1:4" ht="14.25">
      <c r="A59" s="62"/>
      <c r="B59" s="235"/>
      <c r="C59" s="235"/>
      <c r="D59" s="235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57:Z65536 N57:N65536 Z4 N4 N6:N9 Z6:Z9">
    <cfRule type="cellIs" priority="3" dxfId="99" operator="lessThan" stopIfTrue="1">
      <formula>0</formula>
    </cfRule>
  </conditionalFormatting>
  <conditionalFormatting sqref="Z10:Z56 N10:N56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H7:H9">
    <cfRule type="cellIs" priority="2" dxfId="99" operator="lessThan" stopIfTrue="1">
      <formula>0</formula>
    </cfRule>
  </conditionalFormatting>
  <conditionalFormatting sqref="T7:T9">
    <cfRule type="cellIs" priority="1" dxfId="99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C1">
      <selection activeCell="U12" sqref="U12:X22"/>
    </sheetView>
  </sheetViews>
  <sheetFormatPr defaultColWidth="8.00390625" defaultRowHeight="15"/>
  <cols>
    <col min="1" max="1" width="25.421875" style="73" customWidth="1"/>
    <col min="2" max="2" width="38.140625" style="73" customWidth="1"/>
    <col min="3" max="3" width="11.00390625" style="73" customWidth="1"/>
    <col min="4" max="4" width="12.421875" style="73" bestFit="1" customWidth="1"/>
    <col min="5" max="5" width="9.28125" style="73" customWidth="1"/>
    <col min="6" max="6" width="11.421875" style="73" customWidth="1"/>
    <col min="7" max="7" width="12.421875" style="73" customWidth="1"/>
    <col min="8" max="8" width="10.7109375" style="73" customWidth="1"/>
    <col min="9" max="10" width="11.57421875" style="73" bestFit="1" customWidth="1"/>
    <col min="11" max="11" width="9.00390625" style="73" bestFit="1" customWidth="1"/>
    <col min="12" max="12" width="10.57421875" style="73" bestFit="1" customWidth="1"/>
    <col min="13" max="13" width="11.57421875" style="73" bestFit="1" customWidth="1"/>
    <col min="14" max="14" width="9.421875" style="73" customWidth="1"/>
    <col min="15" max="15" width="11.57421875" style="73" bestFit="1" customWidth="1"/>
    <col min="16" max="16" width="12.421875" style="73" bestFit="1" customWidth="1"/>
    <col min="17" max="17" width="9.421875" style="73" customWidth="1"/>
    <col min="18" max="18" width="10.57421875" style="73" bestFit="1" customWidth="1"/>
    <col min="19" max="19" width="11.8515625" style="73" customWidth="1"/>
    <col min="20" max="20" width="11.00390625" style="73" customWidth="1"/>
    <col min="21" max="21" width="13.28125" style="73" customWidth="1"/>
    <col min="22" max="22" width="12.28125" style="73" customWidth="1"/>
    <col min="23" max="23" width="10.28125" style="73" customWidth="1"/>
    <col min="24" max="24" width="11.28125" style="73" customWidth="1"/>
    <col min="25" max="25" width="12.28125" style="73" customWidth="1"/>
    <col min="26" max="26" width="9.8515625" style="73" bestFit="1" customWidth="1"/>
    <col min="27" max="16384" width="8.00390625" style="73" customWidth="1"/>
  </cols>
  <sheetData>
    <row r="1" spans="2:26" ht="18">
      <c r="B1" s="494"/>
      <c r="Y1" s="619" t="s">
        <v>26</v>
      </c>
      <c r="Z1" s="619"/>
    </row>
    <row r="2" spans="1:27" ht="18">
      <c r="A2" s="496" t="s">
        <v>145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497"/>
      <c r="N2" s="497"/>
      <c r="X2" s="235"/>
      <c r="Y2" s="236"/>
      <c r="Z2" s="236"/>
      <c r="AA2" s="235"/>
    </row>
    <row r="3" spans="1:27" ht="18">
      <c r="A3" s="500" t="s">
        <v>144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497"/>
      <c r="N3" s="497"/>
      <c r="X3" s="235"/>
      <c r="Y3" s="236"/>
      <c r="Z3" s="236"/>
      <c r="AA3" s="235"/>
    </row>
    <row r="4" ht="5.25" customHeight="1" thickBot="1"/>
    <row r="5" spans="1:26" ht="24.75" customHeight="1" thickTop="1">
      <c r="A5" s="651" t="s">
        <v>115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3"/>
    </row>
    <row r="6" spans="1:26" ht="21" customHeight="1" thickBot="1">
      <c r="A6" s="663" t="s">
        <v>40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5"/>
    </row>
    <row r="7" spans="1:26" s="82" customFormat="1" ht="19.5" customHeight="1" thickBot="1" thickTop="1">
      <c r="A7" s="727" t="s">
        <v>112</v>
      </c>
      <c r="B7" s="727" t="s">
        <v>113</v>
      </c>
      <c r="C7" s="642" t="s">
        <v>33</v>
      </c>
      <c r="D7" s="643"/>
      <c r="E7" s="643"/>
      <c r="F7" s="643"/>
      <c r="G7" s="643"/>
      <c r="H7" s="643"/>
      <c r="I7" s="643"/>
      <c r="J7" s="643"/>
      <c r="K7" s="644"/>
      <c r="L7" s="644"/>
      <c r="M7" s="644"/>
      <c r="N7" s="645"/>
      <c r="O7" s="646" t="s">
        <v>32</v>
      </c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45"/>
    </row>
    <row r="8" spans="1:26" s="81" customFormat="1" ht="26.25" customHeight="1" thickBot="1">
      <c r="A8" s="728"/>
      <c r="B8" s="728"/>
      <c r="C8" s="736" t="s">
        <v>153</v>
      </c>
      <c r="D8" s="732"/>
      <c r="E8" s="732"/>
      <c r="F8" s="732"/>
      <c r="G8" s="733"/>
      <c r="H8" s="639" t="s">
        <v>31</v>
      </c>
      <c r="I8" s="736" t="s">
        <v>154</v>
      </c>
      <c r="J8" s="732"/>
      <c r="K8" s="732"/>
      <c r="L8" s="732"/>
      <c r="M8" s="733"/>
      <c r="N8" s="639" t="s">
        <v>30</v>
      </c>
      <c r="O8" s="731" t="s">
        <v>155</v>
      </c>
      <c r="P8" s="732"/>
      <c r="Q8" s="732"/>
      <c r="R8" s="732"/>
      <c r="S8" s="733"/>
      <c r="T8" s="639" t="s">
        <v>31</v>
      </c>
      <c r="U8" s="731" t="s">
        <v>156</v>
      </c>
      <c r="V8" s="732"/>
      <c r="W8" s="732"/>
      <c r="X8" s="732"/>
      <c r="Y8" s="733"/>
      <c r="Z8" s="639" t="s">
        <v>30</v>
      </c>
    </row>
    <row r="9" spans="1:26" s="76" customFormat="1" ht="26.25" customHeight="1">
      <c r="A9" s="729"/>
      <c r="B9" s="729"/>
      <c r="C9" s="660" t="s">
        <v>20</v>
      </c>
      <c r="D9" s="661"/>
      <c r="E9" s="658" t="s">
        <v>19</v>
      </c>
      <c r="F9" s="659"/>
      <c r="G9" s="647" t="s">
        <v>15</v>
      </c>
      <c r="H9" s="640"/>
      <c r="I9" s="660" t="s">
        <v>20</v>
      </c>
      <c r="J9" s="661"/>
      <c r="K9" s="658" t="s">
        <v>19</v>
      </c>
      <c r="L9" s="659"/>
      <c r="M9" s="647" t="s">
        <v>15</v>
      </c>
      <c r="N9" s="640"/>
      <c r="O9" s="661" t="s">
        <v>20</v>
      </c>
      <c r="P9" s="661"/>
      <c r="Q9" s="666" t="s">
        <v>19</v>
      </c>
      <c r="R9" s="661"/>
      <c r="S9" s="647" t="s">
        <v>15</v>
      </c>
      <c r="T9" s="640"/>
      <c r="U9" s="667" t="s">
        <v>20</v>
      </c>
      <c r="V9" s="659"/>
      <c r="W9" s="658" t="s">
        <v>19</v>
      </c>
      <c r="X9" s="662"/>
      <c r="Y9" s="647" t="s">
        <v>15</v>
      </c>
      <c r="Z9" s="640"/>
    </row>
    <row r="10" spans="1:26" s="76" customFormat="1" ht="31.5" thickBot="1">
      <c r="A10" s="730"/>
      <c r="B10" s="730"/>
      <c r="C10" s="79" t="s">
        <v>17</v>
      </c>
      <c r="D10" s="77" t="s">
        <v>16</v>
      </c>
      <c r="E10" s="78" t="s">
        <v>17</v>
      </c>
      <c r="F10" s="77" t="s">
        <v>16</v>
      </c>
      <c r="G10" s="648"/>
      <c r="H10" s="641"/>
      <c r="I10" s="79" t="s">
        <v>17</v>
      </c>
      <c r="J10" s="77" t="s">
        <v>16</v>
      </c>
      <c r="K10" s="78" t="s">
        <v>17</v>
      </c>
      <c r="L10" s="77" t="s">
        <v>16</v>
      </c>
      <c r="M10" s="648"/>
      <c r="N10" s="641"/>
      <c r="O10" s="80" t="s">
        <v>17</v>
      </c>
      <c r="P10" s="77" t="s">
        <v>16</v>
      </c>
      <c r="Q10" s="78" t="s">
        <v>17</v>
      </c>
      <c r="R10" s="77" t="s">
        <v>16</v>
      </c>
      <c r="S10" s="648"/>
      <c r="T10" s="641"/>
      <c r="U10" s="79" t="s">
        <v>17</v>
      </c>
      <c r="V10" s="77" t="s">
        <v>16</v>
      </c>
      <c r="W10" s="78" t="s">
        <v>17</v>
      </c>
      <c r="X10" s="77" t="s">
        <v>16</v>
      </c>
      <c r="Y10" s="648"/>
      <c r="Z10" s="641"/>
    </row>
    <row r="11" spans="1:26" s="513" customFormat="1" ht="18" customHeight="1" thickBot="1" thickTop="1">
      <c r="A11" s="502" t="s">
        <v>22</v>
      </c>
      <c r="B11" s="503"/>
      <c r="C11" s="504">
        <f>SUM(C12:C22)</f>
        <v>575513</v>
      </c>
      <c r="D11" s="505">
        <f>SUM(D12:D22)</f>
        <v>526506</v>
      </c>
      <c r="E11" s="506">
        <f>SUM(E12:E22)</f>
        <v>4169</v>
      </c>
      <c r="F11" s="505">
        <f>SUM(F12:F22)</f>
        <v>4335</v>
      </c>
      <c r="G11" s="507">
        <f aca="true" t="shared" si="0" ref="G11:G19">SUM(C11:F11)</f>
        <v>1110523</v>
      </c>
      <c r="H11" s="508">
        <f aca="true" t="shared" si="1" ref="H11:H22">G11/$G$11</f>
        <v>1</v>
      </c>
      <c r="I11" s="509">
        <f>SUM(I12:I22)</f>
        <v>491536</v>
      </c>
      <c r="J11" s="505">
        <f>SUM(J12:J22)</f>
        <v>445247</v>
      </c>
      <c r="K11" s="506">
        <f>SUM(K12:K22)</f>
        <v>262</v>
      </c>
      <c r="L11" s="505">
        <f>SUM(L12:L22)</f>
        <v>139</v>
      </c>
      <c r="M11" s="507">
        <f aca="true" t="shared" si="2" ref="M11:M22">SUM(I11:L11)</f>
        <v>937184</v>
      </c>
      <c r="N11" s="510">
        <f aca="true" t="shared" si="3" ref="N11:N19">IF(ISERROR(G11/M11-1),"         /0",(G11/M11-1))</f>
        <v>0.18495727626591996</v>
      </c>
      <c r="O11" s="511">
        <f>SUM(O12:O22)</f>
        <v>1634123</v>
      </c>
      <c r="P11" s="505">
        <f>SUM(P12:P22)</f>
        <v>1565305</v>
      </c>
      <c r="Q11" s="506">
        <f>SUM(Q12:Q22)</f>
        <v>22074</v>
      </c>
      <c r="R11" s="505">
        <f>SUM(R12:R22)</f>
        <v>22152</v>
      </c>
      <c r="S11" s="507">
        <f aca="true" t="shared" si="4" ref="S11:S19">SUM(O11:R11)</f>
        <v>3243654</v>
      </c>
      <c r="T11" s="508">
        <f aca="true" t="shared" si="5" ref="T11:T22">S11/$S$11</f>
        <v>1</v>
      </c>
      <c r="U11" s="509">
        <f>SUM(U12:U22)</f>
        <v>1492683</v>
      </c>
      <c r="V11" s="505">
        <f>SUM(V12:V22)</f>
        <v>1423139</v>
      </c>
      <c r="W11" s="506">
        <f>SUM(W12:W22)</f>
        <v>3379</v>
      </c>
      <c r="X11" s="505">
        <f>SUM(X12:X22)</f>
        <v>3621</v>
      </c>
      <c r="Y11" s="507">
        <f aca="true" t="shared" si="6" ref="Y11:Y19">SUM(U11:X11)</f>
        <v>2922822</v>
      </c>
      <c r="Z11" s="512">
        <f>IF(ISERROR(S11/Y11-1),"         /0",(S11/Y11-1))</f>
        <v>0.10976788870482013</v>
      </c>
    </row>
    <row r="12" spans="1:26" ht="21" customHeight="1" thickTop="1">
      <c r="A12" s="328" t="s">
        <v>396</v>
      </c>
      <c r="B12" s="329" t="s">
        <v>397</v>
      </c>
      <c r="C12" s="330">
        <v>369204</v>
      </c>
      <c r="D12" s="331">
        <v>344829</v>
      </c>
      <c r="E12" s="332">
        <v>2491</v>
      </c>
      <c r="F12" s="331">
        <v>2405</v>
      </c>
      <c r="G12" s="333">
        <f t="shared" si="0"/>
        <v>718929</v>
      </c>
      <c r="H12" s="334">
        <f t="shared" si="1"/>
        <v>0.6473787575763852</v>
      </c>
      <c r="I12" s="335">
        <v>314323</v>
      </c>
      <c r="J12" s="331">
        <v>295523</v>
      </c>
      <c r="K12" s="332">
        <v>91</v>
      </c>
      <c r="L12" s="331">
        <v>96</v>
      </c>
      <c r="M12" s="333">
        <f t="shared" si="2"/>
        <v>610033</v>
      </c>
      <c r="N12" s="336">
        <f t="shared" si="3"/>
        <v>0.17850837577639234</v>
      </c>
      <c r="O12" s="330">
        <v>1028938</v>
      </c>
      <c r="P12" s="331">
        <v>1024368</v>
      </c>
      <c r="Q12" s="332">
        <v>14264</v>
      </c>
      <c r="R12" s="331">
        <v>14037</v>
      </c>
      <c r="S12" s="333">
        <f t="shared" si="4"/>
        <v>2081607</v>
      </c>
      <c r="T12" s="334">
        <f t="shared" si="5"/>
        <v>0.6417475476730872</v>
      </c>
      <c r="U12" s="335">
        <v>942521</v>
      </c>
      <c r="V12" s="331">
        <v>935981</v>
      </c>
      <c r="W12" s="332">
        <v>2423</v>
      </c>
      <c r="X12" s="331">
        <v>2619</v>
      </c>
      <c r="Y12" s="333">
        <f t="shared" si="6"/>
        <v>1883544</v>
      </c>
      <c r="Z12" s="337">
        <f aca="true" t="shared" si="7" ref="Z12:Z19">IF(ISERROR(S12/Y12-1),"         /0",IF(S12/Y12&gt;5,"  *  ",(S12/Y12-1)))</f>
        <v>0.10515443228297294</v>
      </c>
    </row>
    <row r="13" spans="1:26" ht="21" customHeight="1">
      <c r="A13" s="338" t="s">
        <v>398</v>
      </c>
      <c r="B13" s="339" t="s">
        <v>399</v>
      </c>
      <c r="C13" s="290">
        <v>72399</v>
      </c>
      <c r="D13" s="291">
        <v>64341</v>
      </c>
      <c r="E13" s="292">
        <v>715</v>
      </c>
      <c r="F13" s="291">
        <v>896</v>
      </c>
      <c r="G13" s="293">
        <f t="shared" si="0"/>
        <v>138351</v>
      </c>
      <c r="H13" s="294">
        <f t="shared" si="1"/>
        <v>0.12458184116853051</v>
      </c>
      <c r="I13" s="295">
        <v>59807</v>
      </c>
      <c r="J13" s="291">
        <v>51549</v>
      </c>
      <c r="K13" s="292">
        <v>38</v>
      </c>
      <c r="L13" s="291">
        <v>3</v>
      </c>
      <c r="M13" s="293">
        <f t="shared" si="2"/>
        <v>111397</v>
      </c>
      <c r="N13" s="296">
        <f t="shared" si="3"/>
        <v>0.2419634280995</v>
      </c>
      <c r="O13" s="290">
        <v>211202</v>
      </c>
      <c r="P13" s="291">
        <v>195200</v>
      </c>
      <c r="Q13" s="292">
        <v>3852</v>
      </c>
      <c r="R13" s="291">
        <v>3781</v>
      </c>
      <c r="S13" s="293">
        <f t="shared" si="4"/>
        <v>414035</v>
      </c>
      <c r="T13" s="294">
        <f t="shared" si="5"/>
        <v>0.12764462547485028</v>
      </c>
      <c r="U13" s="295">
        <v>185399</v>
      </c>
      <c r="V13" s="291">
        <v>171687</v>
      </c>
      <c r="W13" s="292">
        <v>272</v>
      </c>
      <c r="X13" s="291">
        <v>331</v>
      </c>
      <c r="Y13" s="293">
        <f t="shared" si="6"/>
        <v>357689</v>
      </c>
      <c r="Z13" s="297">
        <f t="shared" si="7"/>
        <v>0.1575279083225931</v>
      </c>
    </row>
    <row r="14" spans="1:26" ht="21" customHeight="1">
      <c r="A14" s="338" t="s">
        <v>400</v>
      </c>
      <c r="B14" s="339" t="s">
        <v>401</v>
      </c>
      <c r="C14" s="290">
        <v>49100</v>
      </c>
      <c r="D14" s="291">
        <v>43456</v>
      </c>
      <c r="E14" s="292">
        <v>32</v>
      </c>
      <c r="F14" s="291">
        <v>58</v>
      </c>
      <c r="G14" s="293">
        <f t="shared" si="0"/>
        <v>92646</v>
      </c>
      <c r="H14" s="294">
        <f t="shared" si="1"/>
        <v>0.08342555714739812</v>
      </c>
      <c r="I14" s="295">
        <v>34221</v>
      </c>
      <c r="J14" s="291">
        <v>30314</v>
      </c>
      <c r="K14" s="292">
        <v>27</v>
      </c>
      <c r="L14" s="291">
        <v>16</v>
      </c>
      <c r="M14" s="293">
        <f t="shared" si="2"/>
        <v>64578</v>
      </c>
      <c r="N14" s="296">
        <f t="shared" si="3"/>
        <v>0.43463718294155895</v>
      </c>
      <c r="O14" s="290">
        <v>136276</v>
      </c>
      <c r="P14" s="291">
        <v>124886</v>
      </c>
      <c r="Q14" s="292">
        <v>143</v>
      </c>
      <c r="R14" s="291">
        <v>315</v>
      </c>
      <c r="S14" s="293">
        <f t="shared" si="4"/>
        <v>261620</v>
      </c>
      <c r="T14" s="294">
        <f t="shared" si="5"/>
        <v>0.08065595159039775</v>
      </c>
      <c r="U14" s="295">
        <v>100901</v>
      </c>
      <c r="V14" s="291">
        <v>95052</v>
      </c>
      <c r="W14" s="292">
        <v>138</v>
      </c>
      <c r="X14" s="291">
        <v>195</v>
      </c>
      <c r="Y14" s="293">
        <f t="shared" si="6"/>
        <v>196286</v>
      </c>
      <c r="Z14" s="297">
        <f t="shared" si="7"/>
        <v>0.33285104388494346</v>
      </c>
    </row>
    <row r="15" spans="1:26" ht="21" customHeight="1">
      <c r="A15" s="338" t="s">
        <v>402</v>
      </c>
      <c r="B15" s="339" t="s">
        <v>403</v>
      </c>
      <c r="C15" s="290">
        <v>44078</v>
      </c>
      <c r="D15" s="291">
        <v>38899</v>
      </c>
      <c r="E15" s="292">
        <v>725</v>
      </c>
      <c r="F15" s="291">
        <v>717</v>
      </c>
      <c r="G15" s="293">
        <f>SUM(C15:F15)</f>
        <v>84419</v>
      </c>
      <c r="H15" s="294">
        <f t="shared" si="1"/>
        <v>0.07601733597593206</v>
      </c>
      <c r="I15" s="295">
        <v>42231</v>
      </c>
      <c r="J15" s="291">
        <v>35673</v>
      </c>
      <c r="K15" s="292">
        <v>11</v>
      </c>
      <c r="L15" s="291">
        <v>12</v>
      </c>
      <c r="M15" s="293">
        <f>SUM(I15:L15)</f>
        <v>77927</v>
      </c>
      <c r="N15" s="296">
        <f>IF(ISERROR(G15/M15-1),"         /0",(G15/M15-1))</f>
        <v>0.08330873766473745</v>
      </c>
      <c r="O15" s="290">
        <v>133225</v>
      </c>
      <c r="P15" s="291">
        <v>113730</v>
      </c>
      <c r="Q15" s="292">
        <v>2838</v>
      </c>
      <c r="R15" s="291">
        <v>2958</v>
      </c>
      <c r="S15" s="293">
        <f>SUM(O15:R15)</f>
        <v>252751</v>
      </c>
      <c r="T15" s="294">
        <f t="shared" si="5"/>
        <v>0.07792168955135166</v>
      </c>
      <c r="U15" s="295">
        <v>134961</v>
      </c>
      <c r="V15" s="291">
        <v>110788</v>
      </c>
      <c r="W15" s="292">
        <v>171</v>
      </c>
      <c r="X15" s="291">
        <v>284</v>
      </c>
      <c r="Y15" s="293">
        <f>SUM(U15:X15)</f>
        <v>246204</v>
      </c>
      <c r="Z15" s="297">
        <f>IF(ISERROR(S15/Y15-1),"         /0",IF(S15/Y15&gt;5,"  *  ",(S15/Y15-1)))</f>
        <v>0.026591769426979273</v>
      </c>
    </row>
    <row r="16" spans="1:26" ht="21" customHeight="1">
      <c r="A16" s="338" t="s">
        <v>406</v>
      </c>
      <c r="B16" s="339" t="s">
        <v>407</v>
      </c>
      <c r="C16" s="290">
        <v>14327</v>
      </c>
      <c r="D16" s="291">
        <v>12234</v>
      </c>
      <c r="E16" s="292">
        <v>5</v>
      </c>
      <c r="F16" s="291">
        <v>20</v>
      </c>
      <c r="G16" s="293">
        <f t="shared" si="0"/>
        <v>26586</v>
      </c>
      <c r="H16" s="294">
        <f t="shared" si="1"/>
        <v>0.023940071479834277</v>
      </c>
      <c r="I16" s="295">
        <v>13373</v>
      </c>
      <c r="J16" s="291">
        <v>10807</v>
      </c>
      <c r="K16" s="292">
        <v>12</v>
      </c>
      <c r="L16" s="291">
        <v>10</v>
      </c>
      <c r="M16" s="293">
        <f t="shared" si="2"/>
        <v>24202</v>
      </c>
      <c r="N16" s="296">
        <f t="shared" si="3"/>
        <v>0.09850425584662426</v>
      </c>
      <c r="O16" s="290">
        <v>42304</v>
      </c>
      <c r="P16" s="291">
        <v>38916</v>
      </c>
      <c r="Q16" s="292">
        <v>461</v>
      </c>
      <c r="R16" s="291">
        <v>372</v>
      </c>
      <c r="S16" s="293">
        <f t="shared" si="4"/>
        <v>82053</v>
      </c>
      <c r="T16" s="294">
        <f t="shared" si="5"/>
        <v>0.025296471201922275</v>
      </c>
      <c r="U16" s="295">
        <v>38793</v>
      </c>
      <c r="V16" s="291">
        <v>37025</v>
      </c>
      <c r="W16" s="292">
        <v>63</v>
      </c>
      <c r="X16" s="291">
        <v>49</v>
      </c>
      <c r="Y16" s="293">
        <f t="shared" si="6"/>
        <v>75930</v>
      </c>
      <c r="Z16" s="297">
        <f t="shared" si="7"/>
        <v>0.08064006321612016</v>
      </c>
    </row>
    <row r="17" spans="1:26" ht="21" customHeight="1">
      <c r="A17" s="338" t="s">
        <v>410</v>
      </c>
      <c r="B17" s="339" t="s">
        <v>411</v>
      </c>
      <c r="C17" s="290">
        <v>8355</v>
      </c>
      <c r="D17" s="291">
        <v>7566</v>
      </c>
      <c r="E17" s="292">
        <v>0</v>
      </c>
      <c r="F17" s="291">
        <v>16</v>
      </c>
      <c r="G17" s="293">
        <f>SUM(C17:F17)</f>
        <v>15937</v>
      </c>
      <c r="H17" s="294">
        <f t="shared" si="1"/>
        <v>0.014350895929215334</v>
      </c>
      <c r="I17" s="295">
        <v>9350</v>
      </c>
      <c r="J17" s="291">
        <v>6492</v>
      </c>
      <c r="K17" s="292">
        <v>42</v>
      </c>
      <c r="L17" s="291">
        <v>0</v>
      </c>
      <c r="M17" s="293">
        <f t="shared" si="2"/>
        <v>15884</v>
      </c>
      <c r="N17" s="296">
        <f>IF(ISERROR(G17/M17-1),"         /0",(G17/M17-1))</f>
        <v>0.0033366910098211466</v>
      </c>
      <c r="O17" s="290">
        <v>28430</v>
      </c>
      <c r="P17" s="291">
        <v>23168</v>
      </c>
      <c r="Q17" s="292">
        <v>52</v>
      </c>
      <c r="R17" s="291">
        <v>84</v>
      </c>
      <c r="S17" s="293">
        <f>SUM(O17:R17)</f>
        <v>51734</v>
      </c>
      <c r="T17" s="294">
        <f t="shared" si="5"/>
        <v>0.0159492966882411</v>
      </c>
      <c r="U17" s="295">
        <v>31549</v>
      </c>
      <c r="V17" s="291">
        <v>22183</v>
      </c>
      <c r="W17" s="292">
        <v>73</v>
      </c>
      <c r="X17" s="291">
        <v>19</v>
      </c>
      <c r="Y17" s="293">
        <f>SUM(U17:X17)</f>
        <v>53824</v>
      </c>
      <c r="Z17" s="297">
        <f>IF(ISERROR(S17/Y17-1),"         /0",IF(S17/Y17&gt;5,"  *  ",(S17/Y17-1)))</f>
        <v>-0.03883026159334124</v>
      </c>
    </row>
    <row r="18" spans="1:26" ht="21" customHeight="1">
      <c r="A18" s="338" t="s">
        <v>404</v>
      </c>
      <c r="B18" s="339" t="s">
        <v>405</v>
      </c>
      <c r="C18" s="290">
        <v>5629</v>
      </c>
      <c r="D18" s="291">
        <v>4852</v>
      </c>
      <c r="E18" s="292">
        <v>148</v>
      </c>
      <c r="F18" s="291">
        <v>148</v>
      </c>
      <c r="G18" s="293">
        <f t="shared" si="0"/>
        <v>10777</v>
      </c>
      <c r="H18" s="294">
        <f t="shared" si="1"/>
        <v>0.009704436558270293</v>
      </c>
      <c r="I18" s="295">
        <v>6478</v>
      </c>
      <c r="J18" s="291">
        <v>5544</v>
      </c>
      <c r="K18" s="292">
        <v>21</v>
      </c>
      <c r="L18" s="291">
        <v>0</v>
      </c>
      <c r="M18" s="293">
        <f t="shared" si="2"/>
        <v>12043</v>
      </c>
      <c r="N18" s="296">
        <f t="shared" si="3"/>
        <v>-0.10512330814581083</v>
      </c>
      <c r="O18" s="290">
        <v>15264</v>
      </c>
      <c r="P18" s="291">
        <v>13383</v>
      </c>
      <c r="Q18" s="292">
        <v>152</v>
      </c>
      <c r="R18" s="291">
        <v>148</v>
      </c>
      <c r="S18" s="293">
        <f t="shared" si="4"/>
        <v>28947</v>
      </c>
      <c r="T18" s="294">
        <f t="shared" si="5"/>
        <v>0.00892419475073482</v>
      </c>
      <c r="U18" s="295">
        <v>19971</v>
      </c>
      <c r="V18" s="291">
        <v>18579</v>
      </c>
      <c r="W18" s="292">
        <v>168</v>
      </c>
      <c r="X18" s="291">
        <v>92</v>
      </c>
      <c r="Y18" s="293">
        <f t="shared" si="6"/>
        <v>38810</v>
      </c>
      <c r="Z18" s="297">
        <f t="shared" si="7"/>
        <v>-0.254135532079361</v>
      </c>
    </row>
    <row r="19" spans="1:26" ht="21" customHeight="1">
      <c r="A19" s="338" t="s">
        <v>412</v>
      </c>
      <c r="B19" s="339" t="s">
        <v>413</v>
      </c>
      <c r="C19" s="290">
        <v>3527</v>
      </c>
      <c r="D19" s="291">
        <v>3294</v>
      </c>
      <c r="E19" s="292">
        <v>0</v>
      </c>
      <c r="F19" s="291">
        <v>12</v>
      </c>
      <c r="G19" s="293">
        <f t="shared" si="0"/>
        <v>6833</v>
      </c>
      <c r="H19" s="294">
        <f t="shared" si="1"/>
        <v>0.006152956760013075</v>
      </c>
      <c r="I19" s="295">
        <v>3481</v>
      </c>
      <c r="J19" s="291">
        <v>2792</v>
      </c>
      <c r="K19" s="292">
        <v>3</v>
      </c>
      <c r="L19" s="291"/>
      <c r="M19" s="293">
        <f t="shared" si="2"/>
        <v>6276</v>
      </c>
      <c r="N19" s="296">
        <f t="shared" si="3"/>
        <v>0.08875079668578723</v>
      </c>
      <c r="O19" s="290">
        <v>10763</v>
      </c>
      <c r="P19" s="291">
        <v>9592</v>
      </c>
      <c r="Q19" s="292">
        <v>1</v>
      </c>
      <c r="R19" s="291">
        <v>38</v>
      </c>
      <c r="S19" s="293">
        <f t="shared" si="4"/>
        <v>20394</v>
      </c>
      <c r="T19" s="294">
        <f t="shared" si="5"/>
        <v>0.006287353706653053</v>
      </c>
      <c r="U19" s="295">
        <v>10858</v>
      </c>
      <c r="V19" s="291">
        <v>9433</v>
      </c>
      <c r="W19" s="292">
        <v>17</v>
      </c>
      <c r="X19" s="291">
        <v>1</v>
      </c>
      <c r="Y19" s="293">
        <f t="shared" si="6"/>
        <v>20309</v>
      </c>
      <c r="Z19" s="297">
        <f t="shared" si="7"/>
        <v>0.004185336550297958</v>
      </c>
    </row>
    <row r="20" spans="1:26" ht="21" customHeight="1">
      <c r="A20" s="338" t="s">
        <v>425</v>
      </c>
      <c r="B20" s="339" t="s">
        <v>426</v>
      </c>
      <c r="C20" s="290">
        <v>3226</v>
      </c>
      <c r="D20" s="291">
        <v>2799</v>
      </c>
      <c r="E20" s="292">
        <v>0</v>
      </c>
      <c r="F20" s="291">
        <v>2</v>
      </c>
      <c r="G20" s="293">
        <f>SUM(C20:F20)</f>
        <v>6027</v>
      </c>
      <c r="H20" s="294">
        <f t="shared" si="1"/>
        <v>0.005427172602458482</v>
      </c>
      <c r="I20" s="295">
        <v>3468</v>
      </c>
      <c r="J20" s="291">
        <v>2623</v>
      </c>
      <c r="K20" s="292"/>
      <c r="L20" s="291"/>
      <c r="M20" s="293">
        <f t="shared" si="2"/>
        <v>6091</v>
      </c>
      <c r="N20" s="296">
        <f>IF(ISERROR(G20/M20-1),"         /0",(G20/M20-1))</f>
        <v>-0.010507305861106597</v>
      </c>
      <c r="O20" s="290">
        <v>10484</v>
      </c>
      <c r="P20" s="291">
        <v>8422</v>
      </c>
      <c r="Q20" s="292">
        <v>0</v>
      </c>
      <c r="R20" s="291">
        <v>16</v>
      </c>
      <c r="S20" s="293">
        <f>SUM(O20:R20)</f>
        <v>18922</v>
      </c>
      <c r="T20" s="294">
        <f t="shared" si="5"/>
        <v>0.005833544514920519</v>
      </c>
      <c r="U20" s="295">
        <v>11814</v>
      </c>
      <c r="V20" s="291">
        <v>9146</v>
      </c>
      <c r="W20" s="292">
        <v>1</v>
      </c>
      <c r="X20" s="291">
        <v>4</v>
      </c>
      <c r="Y20" s="293">
        <f>SUM(U20:X20)</f>
        <v>20965</v>
      </c>
      <c r="Z20" s="297">
        <f>IF(ISERROR(S20/Y20-1),"         /0",IF(S20/Y20&gt;5,"  *  ",(S20/Y20-1)))</f>
        <v>-0.0974481278321011</v>
      </c>
    </row>
    <row r="21" spans="1:26" ht="21" customHeight="1">
      <c r="A21" s="338" t="s">
        <v>418</v>
      </c>
      <c r="B21" s="339" t="s">
        <v>419</v>
      </c>
      <c r="C21" s="290">
        <v>2689</v>
      </c>
      <c r="D21" s="291">
        <v>1637</v>
      </c>
      <c r="E21" s="292">
        <v>12</v>
      </c>
      <c r="F21" s="291">
        <v>10</v>
      </c>
      <c r="G21" s="293">
        <f>SUM(C21:F21)</f>
        <v>4348</v>
      </c>
      <c r="H21" s="294">
        <f t="shared" si="1"/>
        <v>0.0039152723536567905</v>
      </c>
      <c r="I21" s="295">
        <v>1342</v>
      </c>
      <c r="J21" s="291">
        <v>1221</v>
      </c>
      <c r="K21" s="292"/>
      <c r="L21" s="291">
        <v>0</v>
      </c>
      <c r="M21" s="293">
        <f t="shared" si="2"/>
        <v>2563</v>
      </c>
      <c r="N21" s="296">
        <f>IF(ISERROR(G21/M21-1),"         /0",(G21/M21-1))</f>
        <v>0.6964494732735076</v>
      </c>
      <c r="O21" s="290">
        <v>7566</v>
      </c>
      <c r="P21" s="291">
        <v>5650</v>
      </c>
      <c r="Q21" s="292">
        <v>246</v>
      </c>
      <c r="R21" s="291">
        <v>273</v>
      </c>
      <c r="S21" s="293">
        <f>SUM(O21:R21)</f>
        <v>13735</v>
      </c>
      <c r="T21" s="294">
        <f t="shared" si="5"/>
        <v>0.004234422043781489</v>
      </c>
      <c r="U21" s="295">
        <v>4342</v>
      </c>
      <c r="V21" s="291">
        <v>4221</v>
      </c>
      <c r="W21" s="292">
        <v>10</v>
      </c>
      <c r="X21" s="291">
        <v>3</v>
      </c>
      <c r="Y21" s="293">
        <f>SUM(U21:X21)</f>
        <v>8576</v>
      </c>
      <c r="Z21" s="297">
        <f>IF(ISERROR(S21/Y21-1),"         /0",IF(S21/Y21&gt;5,"  *  ",(S21/Y21-1)))</f>
        <v>0.6015625</v>
      </c>
    </row>
    <row r="22" spans="1:26" ht="21" customHeight="1" thickBot="1">
      <c r="A22" s="340" t="s">
        <v>48</v>
      </c>
      <c r="B22" s="341"/>
      <c r="C22" s="342">
        <v>2979</v>
      </c>
      <c r="D22" s="343">
        <v>2599</v>
      </c>
      <c r="E22" s="344">
        <v>41</v>
      </c>
      <c r="F22" s="343">
        <v>51</v>
      </c>
      <c r="G22" s="345">
        <f>SUM(C22:F22)</f>
        <v>5670</v>
      </c>
      <c r="H22" s="346">
        <f t="shared" si="1"/>
        <v>0.005105702448305888</v>
      </c>
      <c r="I22" s="347">
        <v>3462</v>
      </c>
      <c r="J22" s="343">
        <v>2709</v>
      </c>
      <c r="K22" s="344">
        <v>17</v>
      </c>
      <c r="L22" s="343">
        <v>2</v>
      </c>
      <c r="M22" s="345">
        <f t="shared" si="2"/>
        <v>6190</v>
      </c>
      <c r="N22" s="348">
        <f>IF(ISERROR(G22/M22-1),"         /0",(G22/M22-1))</f>
        <v>-0.08400646203554119</v>
      </c>
      <c r="O22" s="342">
        <v>9671</v>
      </c>
      <c r="P22" s="343">
        <v>7990</v>
      </c>
      <c r="Q22" s="344">
        <v>65</v>
      </c>
      <c r="R22" s="343">
        <v>130</v>
      </c>
      <c r="S22" s="345">
        <f>SUM(O22:R22)</f>
        <v>17856</v>
      </c>
      <c r="T22" s="346">
        <f t="shared" si="5"/>
        <v>0.0055049028040598654</v>
      </c>
      <c r="U22" s="347">
        <v>11574</v>
      </c>
      <c r="V22" s="343">
        <v>9044</v>
      </c>
      <c r="W22" s="344">
        <v>43</v>
      </c>
      <c r="X22" s="343">
        <v>24</v>
      </c>
      <c r="Y22" s="345">
        <f>SUM(U22:X22)</f>
        <v>20685</v>
      </c>
      <c r="Z22" s="349">
        <f>IF(ISERROR(S22/Y22-1),"         /0",IF(S22/Y22&gt;5,"  *  ",(S22/Y22-1)))</f>
        <v>-0.13676577229876719</v>
      </c>
    </row>
    <row r="23" spans="1:2" ht="6" customHeight="1" thickTop="1">
      <c r="A23" s="74"/>
      <c r="B23" s="74"/>
    </row>
    <row r="24" spans="1:2" ht="15">
      <c r="A24" s="74" t="s">
        <v>130</v>
      </c>
      <c r="B24" s="74"/>
    </row>
    <row r="25" s="235" customFormat="1" ht="14.25"/>
  </sheetData>
  <sheetProtection/>
  <mergeCells count="27">
    <mergeCell ref="Y1:Z1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3:Z65536 N23:N65536 Z5 N5 N7 Z7">
    <cfRule type="cellIs" priority="9" dxfId="99" operator="lessThan" stopIfTrue="1">
      <formula>0</formula>
    </cfRule>
  </conditionalFormatting>
  <conditionalFormatting sqref="N11:N22 Z11:Z22">
    <cfRule type="cellIs" priority="10" dxfId="99" operator="lessThan" stopIfTrue="1">
      <formula>0</formula>
    </cfRule>
    <cfRule type="cellIs" priority="11" dxfId="101" operator="greaterThanOrEqual" stopIfTrue="1">
      <formula>0</formula>
    </cfRule>
  </conditionalFormatting>
  <conditionalFormatting sqref="N9:N10 Z9:Z10">
    <cfRule type="cellIs" priority="6" dxfId="99" operator="lessThan" stopIfTrue="1">
      <formula>0</formula>
    </cfRule>
  </conditionalFormatting>
  <conditionalFormatting sqref="H9:H10">
    <cfRule type="cellIs" priority="5" dxfId="99" operator="lessThan" stopIfTrue="1">
      <formula>0</formula>
    </cfRule>
  </conditionalFormatting>
  <conditionalFormatting sqref="T9:T10">
    <cfRule type="cellIs" priority="4" dxfId="99" operator="lessThan" stopIfTrue="1">
      <formula>0</formula>
    </cfRule>
  </conditionalFormatting>
  <conditionalFormatting sqref="N8 Z8">
    <cfRule type="cellIs" priority="3" dxfId="99" operator="lessThan" stopIfTrue="1">
      <formula>0</formula>
    </cfRule>
  </conditionalFormatting>
  <conditionalFormatting sqref="H8">
    <cfRule type="cellIs" priority="2" dxfId="99" operator="lessThan" stopIfTrue="1">
      <formula>0</formula>
    </cfRule>
  </conditionalFormatting>
  <conditionalFormatting sqref="T8">
    <cfRule type="cellIs" priority="1" dxfId="99" operator="lessThan" stopIfTrue="1">
      <formula>0</formula>
    </cfRule>
  </conditionalFormatting>
  <hyperlinks>
    <hyperlink ref="A1:B1" location="INDICE!A1" display="Volver al Indice"/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zoomScale="90" zoomScaleNormal="90"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175" customWidth="1"/>
  </cols>
  <sheetData>
    <row r="1" spans="1:8" ht="13.5" thickBot="1">
      <c r="A1" s="174"/>
      <c r="B1" s="174"/>
      <c r="C1" s="174"/>
      <c r="D1" s="174"/>
      <c r="E1" s="174"/>
      <c r="F1" s="174"/>
      <c r="G1" s="174"/>
      <c r="H1" s="174"/>
    </row>
    <row r="2" spans="1:14" ht="31.5" thickTop="1">
      <c r="A2" s="176" t="s">
        <v>148</v>
      </c>
      <c r="B2" s="177"/>
      <c r="M2" s="573" t="s">
        <v>26</v>
      </c>
      <c r="N2" s="573"/>
    </row>
    <row r="3" spans="1:2" ht="25.5">
      <c r="A3" s="178" t="s">
        <v>35</v>
      </c>
      <c r="B3" s="179"/>
    </row>
    <row r="9" spans="1:14" ht="27">
      <c r="A9" s="187" t="s">
        <v>101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</row>
    <row r="10" spans="1:14" ht="15.75">
      <c r="A10" s="181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</row>
    <row r="11" ht="15">
      <c r="A11" s="186" t="s">
        <v>143</v>
      </c>
    </row>
    <row r="12" ht="15">
      <c r="A12" s="186" t="s">
        <v>122</v>
      </c>
    </row>
    <row r="13" ht="15">
      <c r="A13" s="186" t="s">
        <v>123</v>
      </c>
    </row>
    <row r="15" ht="27">
      <c r="A15" s="187" t="s">
        <v>121</v>
      </c>
    </row>
    <row r="17" ht="22.5">
      <c r="A17" s="183" t="s">
        <v>139</v>
      </c>
    </row>
    <row r="18" ht="15">
      <c r="A18" s="186" t="s">
        <v>140</v>
      </c>
    </row>
    <row r="19" spans="1:18" ht="83.25" customHeight="1">
      <c r="A19" s="574" t="s">
        <v>141</v>
      </c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</row>
    <row r="22" ht="22.5">
      <c r="A22" s="183" t="s">
        <v>102</v>
      </c>
    </row>
    <row r="24" spans="1:18" ht="38.25" customHeight="1">
      <c r="A24" s="575" t="s">
        <v>103</v>
      </c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</row>
    <row r="25" ht="15.75">
      <c r="A25" s="182"/>
    </row>
    <row r="26" ht="22.5">
      <c r="A26" s="183" t="s">
        <v>104</v>
      </c>
    </row>
    <row r="27" ht="15.75">
      <c r="A27" s="182" t="s">
        <v>105</v>
      </c>
    </row>
    <row r="28" ht="15.75">
      <c r="A28" s="182" t="s">
        <v>106</v>
      </c>
    </row>
    <row r="30" ht="22.5">
      <c r="A30" s="183" t="s">
        <v>131</v>
      </c>
    </row>
    <row r="31" ht="15.75">
      <c r="A31" s="182" t="s">
        <v>132</v>
      </c>
    </row>
    <row r="32" ht="15.75">
      <c r="A32" s="182"/>
    </row>
    <row r="33" ht="22.5">
      <c r="A33" s="183" t="s">
        <v>133</v>
      </c>
    </row>
    <row r="34" ht="15.75">
      <c r="A34" s="182" t="s">
        <v>136</v>
      </c>
    </row>
    <row r="36" ht="22.5">
      <c r="A36" s="183" t="s">
        <v>134</v>
      </c>
    </row>
    <row r="37" ht="15.75">
      <c r="A37" s="182" t="s">
        <v>135</v>
      </c>
    </row>
  </sheetData>
  <sheetProtection/>
  <mergeCells count="3">
    <mergeCell ref="M2:N2"/>
    <mergeCell ref="A19:R19"/>
    <mergeCell ref="A24:R24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showGridLines="0" zoomScale="81" zoomScaleNormal="81" zoomScalePageLayoutView="0" workbookViewId="0" topLeftCell="D1">
      <selection activeCell="Y1" sqref="Y1:Z1"/>
    </sheetView>
  </sheetViews>
  <sheetFormatPr defaultColWidth="8.00390625" defaultRowHeight="15"/>
  <cols>
    <col min="1" max="1" width="25.140625" style="73" customWidth="1"/>
    <col min="2" max="2" width="35.421875" style="73" customWidth="1"/>
    <col min="3" max="3" width="9.8515625" style="73" customWidth="1"/>
    <col min="4" max="4" width="12.421875" style="73" bestFit="1" customWidth="1"/>
    <col min="5" max="5" width="8.57421875" style="73" bestFit="1" customWidth="1"/>
    <col min="6" max="6" width="10.57421875" style="73" bestFit="1" customWidth="1"/>
    <col min="7" max="7" width="9.00390625" style="73" customWidth="1"/>
    <col min="8" max="8" width="10.7109375" style="73" customWidth="1"/>
    <col min="9" max="9" width="9.57421875" style="73" customWidth="1"/>
    <col min="10" max="10" width="11.57421875" style="73" bestFit="1" customWidth="1"/>
    <col min="11" max="11" width="9.00390625" style="73" bestFit="1" customWidth="1"/>
    <col min="12" max="12" width="10.57421875" style="73" bestFit="1" customWidth="1"/>
    <col min="13" max="13" width="11.57421875" style="73" bestFit="1" customWidth="1"/>
    <col min="14" max="14" width="9.421875" style="73" customWidth="1"/>
    <col min="15" max="15" width="9.57421875" style="73" bestFit="1" customWidth="1"/>
    <col min="16" max="16" width="11.140625" style="73" customWidth="1"/>
    <col min="17" max="17" width="9.421875" style="73" customWidth="1"/>
    <col min="18" max="18" width="10.57421875" style="73" bestFit="1" customWidth="1"/>
    <col min="19" max="19" width="11.421875" style="73" customWidth="1"/>
    <col min="20" max="20" width="10.140625" style="73" customWidth="1"/>
    <col min="21" max="21" width="9.421875" style="73" customWidth="1"/>
    <col min="22" max="22" width="10.421875" style="73" customWidth="1"/>
    <col min="23" max="23" width="9.421875" style="73" customWidth="1"/>
    <col min="24" max="24" width="10.28125" style="73" customWidth="1"/>
    <col min="25" max="25" width="10.7109375" style="73" customWidth="1"/>
    <col min="26" max="26" width="9.8515625" style="73" bestFit="1" customWidth="1"/>
    <col min="27" max="16384" width="8.00390625" style="73" customWidth="1"/>
  </cols>
  <sheetData>
    <row r="1" spans="1:26" ht="16.5">
      <c r="A1" s="501" t="s">
        <v>146</v>
      </c>
      <c r="B1" s="497"/>
      <c r="C1" s="497"/>
      <c r="D1" s="497"/>
      <c r="E1" s="497"/>
      <c r="F1" s="497"/>
      <c r="G1" s="497"/>
      <c r="H1" s="497"/>
      <c r="I1" s="497"/>
      <c r="J1" s="235"/>
      <c r="K1" s="235"/>
      <c r="L1" s="235"/>
      <c r="M1" s="235"/>
      <c r="N1" s="235"/>
      <c r="O1" s="235"/>
      <c r="P1" s="235"/>
      <c r="Q1" s="235"/>
      <c r="R1" s="235"/>
      <c r="Y1" s="619" t="s">
        <v>26</v>
      </c>
      <c r="Z1" s="619"/>
    </row>
    <row r="2" spans="1:26" ht="16.5">
      <c r="A2" s="501" t="s">
        <v>147</v>
      </c>
      <c r="B2" s="497"/>
      <c r="C2" s="497"/>
      <c r="D2" s="497"/>
      <c r="E2" s="497"/>
      <c r="F2" s="497"/>
      <c r="G2" s="497"/>
      <c r="H2" s="497"/>
      <c r="I2" s="497"/>
      <c r="J2" s="235"/>
      <c r="K2" s="235"/>
      <c r="L2" s="235"/>
      <c r="M2" s="235"/>
      <c r="N2" s="235"/>
      <c r="O2" s="235"/>
      <c r="P2" s="235"/>
      <c r="Q2" s="235"/>
      <c r="R2" s="235"/>
      <c r="Y2" s="499"/>
      <c r="Z2" s="499"/>
    </row>
    <row r="3" ht="9.75" customHeight="1" thickBot="1"/>
    <row r="4" spans="1:26" ht="24.75" customHeight="1" thickTop="1">
      <c r="A4" s="651" t="s">
        <v>116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3"/>
    </row>
    <row r="5" spans="1:26" ht="21" customHeight="1" thickBot="1">
      <c r="A5" s="663" t="s">
        <v>40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5"/>
    </row>
    <row r="6" spans="1:26" s="82" customFormat="1" ht="19.5" customHeight="1" thickBot="1" thickTop="1">
      <c r="A6" s="727" t="s">
        <v>112</v>
      </c>
      <c r="B6" s="727" t="s">
        <v>113</v>
      </c>
      <c r="C6" s="742" t="s">
        <v>33</v>
      </c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4"/>
      <c r="O6" s="745" t="s">
        <v>32</v>
      </c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4"/>
    </row>
    <row r="7" spans="1:26" s="81" customFormat="1" ht="26.25" customHeight="1" thickBot="1">
      <c r="A7" s="728"/>
      <c r="B7" s="728"/>
      <c r="C7" s="736" t="s">
        <v>153</v>
      </c>
      <c r="D7" s="732"/>
      <c r="E7" s="732"/>
      <c r="F7" s="732"/>
      <c r="G7" s="733"/>
      <c r="H7" s="734" t="s">
        <v>31</v>
      </c>
      <c r="I7" s="736" t="s">
        <v>154</v>
      </c>
      <c r="J7" s="732"/>
      <c r="K7" s="732"/>
      <c r="L7" s="732"/>
      <c r="M7" s="733"/>
      <c r="N7" s="734" t="s">
        <v>30</v>
      </c>
      <c r="O7" s="731" t="s">
        <v>155</v>
      </c>
      <c r="P7" s="732"/>
      <c r="Q7" s="732"/>
      <c r="R7" s="732"/>
      <c r="S7" s="733"/>
      <c r="T7" s="734" t="s">
        <v>31</v>
      </c>
      <c r="U7" s="731" t="s">
        <v>156</v>
      </c>
      <c r="V7" s="732"/>
      <c r="W7" s="732"/>
      <c r="X7" s="732"/>
      <c r="Y7" s="733"/>
      <c r="Z7" s="734" t="s">
        <v>30</v>
      </c>
    </row>
    <row r="8" spans="1:26" s="76" customFormat="1" ht="26.25" customHeight="1">
      <c r="A8" s="729"/>
      <c r="B8" s="729"/>
      <c r="C8" s="667" t="s">
        <v>20</v>
      </c>
      <c r="D8" s="662"/>
      <c r="E8" s="658" t="s">
        <v>19</v>
      </c>
      <c r="F8" s="662"/>
      <c r="G8" s="647" t="s">
        <v>15</v>
      </c>
      <c r="H8" s="640"/>
      <c r="I8" s="737" t="s">
        <v>20</v>
      </c>
      <c r="J8" s="662"/>
      <c r="K8" s="658" t="s">
        <v>19</v>
      </c>
      <c r="L8" s="662"/>
      <c r="M8" s="647" t="s">
        <v>15</v>
      </c>
      <c r="N8" s="640"/>
      <c r="O8" s="737" t="s">
        <v>20</v>
      </c>
      <c r="P8" s="662"/>
      <c r="Q8" s="658" t="s">
        <v>19</v>
      </c>
      <c r="R8" s="662"/>
      <c r="S8" s="647" t="s">
        <v>15</v>
      </c>
      <c r="T8" s="640"/>
      <c r="U8" s="737" t="s">
        <v>20</v>
      </c>
      <c r="V8" s="662"/>
      <c r="W8" s="658" t="s">
        <v>19</v>
      </c>
      <c r="X8" s="662"/>
      <c r="Y8" s="647" t="s">
        <v>15</v>
      </c>
      <c r="Z8" s="640"/>
    </row>
    <row r="9" spans="1:26" s="76" customFormat="1" ht="19.5" customHeight="1" thickBot="1">
      <c r="A9" s="730"/>
      <c r="B9" s="730"/>
      <c r="C9" s="79" t="s">
        <v>28</v>
      </c>
      <c r="D9" s="77" t="s">
        <v>27</v>
      </c>
      <c r="E9" s="78" t="s">
        <v>28</v>
      </c>
      <c r="F9" s="185" t="s">
        <v>27</v>
      </c>
      <c r="G9" s="738"/>
      <c r="H9" s="735"/>
      <c r="I9" s="79" t="s">
        <v>28</v>
      </c>
      <c r="J9" s="77" t="s">
        <v>27</v>
      </c>
      <c r="K9" s="78" t="s">
        <v>28</v>
      </c>
      <c r="L9" s="185" t="s">
        <v>27</v>
      </c>
      <c r="M9" s="738"/>
      <c r="N9" s="735"/>
      <c r="O9" s="79" t="s">
        <v>28</v>
      </c>
      <c r="P9" s="77" t="s">
        <v>27</v>
      </c>
      <c r="Q9" s="78" t="s">
        <v>28</v>
      </c>
      <c r="R9" s="185" t="s">
        <v>27</v>
      </c>
      <c r="S9" s="738"/>
      <c r="T9" s="735"/>
      <c r="U9" s="79" t="s">
        <v>28</v>
      </c>
      <c r="V9" s="77" t="s">
        <v>27</v>
      </c>
      <c r="W9" s="78" t="s">
        <v>28</v>
      </c>
      <c r="X9" s="185" t="s">
        <v>27</v>
      </c>
      <c r="Y9" s="738"/>
      <c r="Z9" s="735"/>
    </row>
    <row r="10" spans="1:26" s="513" customFormat="1" ht="18" customHeight="1" thickBot="1" thickTop="1">
      <c r="A10" s="502" t="s">
        <v>22</v>
      </c>
      <c r="B10" s="503"/>
      <c r="C10" s="504">
        <f>SUM(C11:C15)</f>
        <v>24548.522000000004</v>
      </c>
      <c r="D10" s="505">
        <f>SUM(D11:D15)</f>
        <v>14461.377999999999</v>
      </c>
      <c r="E10" s="506">
        <f>SUM(E11:E15)</f>
        <v>11378.895999999999</v>
      </c>
      <c r="F10" s="505">
        <f>SUM(F11:F15)</f>
        <v>5860.128000000001</v>
      </c>
      <c r="G10" s="507">
        <f aca="true" t="shared" si="0" ref="G10:G15">SUM(C10:F10)</f>
        <v>56248.924</v>
      </c>
      <c r="H10" s="508">
        <f aca="true" t="shared" si="1" ref="H10:H15">G10/$G$10</f>
        <v>1</v>
      </c>
      <c r="I10" s="509">
        <f>SUM(I11:I15)</f>
        <v>22126.566999999995</v>
      </c>
      <c r="J10" s="505">
        <f>SUM(J11:J15)</f>
        <v>13097.058000000003</v>
      </c>
      <c r="K10" s="506">
        <f>SUM(K11:K15)</f>
        <v>10475.139999999998</v>
      </c>
      <c r="L10" s="505">
        <f>SUM(L11:L15)</f>
        <v>5355.935999999999</v>
      </c>
      <c r="M10" s="507">
        <f aca="true" t="shared" si="2" ref="M10:M15">SUM(I10:L10)</f>
        <v>51054.701</v>
      </c>
      <c r="N10" s="510">
        <f aca="true" t="shared" si="3" ref="N10:N15">IF(ISERROR(G10/M10-1),"         /0",(G10/M10-1))</f>
        <v>0.10173838840031602</v>
      </c>
      <c r="O10" s="511">
        <f>SUM(O11:O15)</f>
        <v>66692.51300000002</v>
      </c>
      <c r="P10" s="505">
        <f>SUM(P11:P15)</f>
        <v>37329.82200000001</v>
      </c>
      <c r="Q10" s="506">
        <f>SUM(Q11:Q15)</f>
        <v>40195.336999999985</v>
      </c>
      <c r="R10" s="505">
        <f>SUM(R11:R15)</f>
        <v>15441.962000000005</v>
      </c>
      <c r="S10" s="507">
        <f aca="true" t="shared" si="4" ref="S10:S15">SUM(O10:R10)</f>
        <v>159659.63400000002</v>
      </c>
      <c r="T10" s="508">
        <f aca="true" t="shared" si="5" ref="T10:T15">S10/$S$10</f>
        <v>1</v>
      </c>
      <c r="U10" s="509">
        <f>SUM(U11:U15)</f>
        <v>67510.99999999996</v>
      </c>
      <c r="V10" s="505">
        <f>SUM(V11:V15)</f>
        <v>37073.204</v>
      </c>
      <c r="W10" s="506">
        <f>SUM(W11:W15)</f>
        <v>34157.570999999996</v>
      </c>
      <c r="X10" s="505">
        <f>SUM(X11:X15)</f>
        <v>14121.990000000002</v>
      </c>
      <c r="Y10" s="507">
        <f aca="true" t="shared" si="6" ref="Y10:Y15">SUM(U10:X10)</f>
        <v>152863.76499999996</v>
      </c>
      <c r="Z10" s="512">
        <f>IF(ISERROR(S10/Y10-1),"         /0",(S10/Y10-1))</f>
        <v>0.044457030088197014</v>
      </c>
    </row>
    <row r="11" spans="1:26" ht="21.75" customHeight="1" thickTop="1">
      <c r="A11" s="328" t="s">
        <v>396</v>
      </c>
      <c r="B11" s="329" t="s">
        <v>397</v>
      </c>
      <c r="C11" s="330">
        <v>19762.423000000006</v>
      </c>
      <c r="D11" s="331">
        <v>13043.867999999999</v>
      </c>
      <c r="E11" s="332">
        <v>9208.034</v>
      </c>
      <c r="F11" s="331">
        <v>5625.411000000001</v>
      </c>
      <c r="G11" s="333">
        <f t="shared" si="0"/>
        <v>47639.736000000004</v>
      </c>
      <c r="H11" s="334">
        <f t="shared" si="1"/>
        <v>0.8469448411137608</v>
      </c>
      <c r="I11" s="335">
        <v>17361.868999999995</v>
      </c>
      <c r="J11" s="331">
        <v>11715.755000000003</v>
      </c>
      <c r="K11" s="332">
        <v>8424.931999999999</v>
      </c>
      <c r="L11" s="331">
        <v>5136.571999999998</v>
      </c>
      <c r="M11" s="333">
        <f t="shared" si="2"/>
        <v>42639.128</v>
      </c>
      <c r="N11" s="336">
        <f t="shared" si="3"/>
        <v>0.11727744526107586</v>
      </c>
      <c r="O11" s="330">
        <v>54175.06100000001</v>
      </c>
      <c r="P11" s="331">
        <v>33520.40400000002</v>
      </c>
      <c r="Q11" s="332">
        <v>34447.25599999999</v>
      </c>
      <c r="R11" s="331">
        <v>14756.642000000005</v>
      </c>
      <c r="S11" s="333">
        <f t="shared" si="4"/>
        <v>136899.363</v>
      </c>
      <c r="T11" s="334">
        <f t="shared" si="5"/>
        <v>0.8574450508886924</v>
      </c>
      <c r="U11" s="335">
        <v>53511.97899999998</v>
      </c>
      <c r="V11" s="331">
        <v>32540.036999999993</v>
      </c>
      <c r="W11" s="332">
        <v>29619.585</v>
      </c>
      <c r="X11" s="331">
        <v>12857.440000000002</v>
      </c>
      <c r="Y11" s="333">
        <f t="shared" si="6"/>
        <v>128529.04099999997</v>
      </c>
      <c r="Z11" s="337">
        <f>IF(ISERROR(S11/Y11-1),"         /0",IF(S11/Y11&gt;5,"  *  ",(S11/Y11-1)))</f>
        <v>0.06512397458874708</v>
      </c>
    </row>
    <row r="12" spans="1:26" ht="21.75" customHeight="1">
      <c r="A12" s="338" t="s">
        <v>398</v>
      </c>
      <c r="B12" s="339" t="s">
        <v>399</v>
      </c>
      <c r="C12" s="290">
        <v>4547.417</v>
      </c>
      <c r="D12" s="291">
        <v>611.5120000000001</v>
      </c>
      <c r="E12" s="292">
        <v>2170.712</v>
      </c>
      <c r="F12" s="291">
        <v>233.23</v>
      </c>
      <c r="G12" s="293">
        <f>SUM(C12:F12)</f>
        <v>7562.870999999999</v>
      </c>
      <c r="H12" s="294">
        <f>G12/$G$10</f>
        <v>0.13445361194820366</v>
      </c>
      <c r="I12" s="295">
        <v>4386.181</v>
      </c>
      <c r="J12" s="291">
        <v>522.4970000000001</v>
      </c>
      <c r="K12" s="292">
        <v>2049.433</v>
      </c>
      <c r="L12" s="291">
        <v>218.92100000000002</v>
      </c>
      <c r="M12" s="293">
        <f>SUM(I12:L12)</f>
        <v>7177.032</v>
      </c>
      <c r="N12" s="296">
        <f t="shared" si="3"/>
        <v>0.05376024518213085</v>
      </c>
      <c r="O12" s="290">
        <v>11705.399000000001</v>
      </c>
      <c r="P12" s="291">
        <v>1645.6319999999996</v>
      </c>
      <c r="Q12" s="292">
        <v>5694.235</v>
      </c>
      <c r="R12" s="291">
        <v>625.528</v>
      </c>
      <c r="S12" s="293">
        <f>SUM(O12:R12)</f>
        <v>19670.793999999998</v>
      </c>
      <c r="T12" s="294">
        <f>S12/$S$10</f>
        <v>0.1232045540076836</v>
      </c>
      <c r="U12" s="295">
        <v>13207.012999999994</v>
      </c>
      <c r="V12" s="291">
        <v>2604.814</v>
      </c>
      <c r="W12" s="292">
        <v>4536.7210000000005</v>
      </c>
      <c r="X12" s="291">
        <v>1263.777</v>
      </c>
      <c r="Y12" s="293">
        <f>SUM(U12:X12)</f>
        <v>21612.324999999997</v>
      </c>
      <c r="Z12" s="297">
        <f>IF(ISERROR(S12/Y12-1),"         /0",IF(S12/Y12&gt;5,"  *  ",(S12/Y12-1)))</f>
        <v>-0.08983443474961617</v>
      </c>
    </row>
    <row r="13" spans="1:26" ht="21.75" customHeight="1">
      <c r="A13" s="338" t="s">
        <v>402</v>
      </c>
      <c r="B13" s="339" t="s">
        <v>403</v>
      </c>
      <c r="C13" s="290">
        <v>181.20700000000002</v>
      </c>
      <c r="D13" s="291">
        <v>517.2320000000001</v>
      </c>
      <c r="E13" s="292">
        <v>0</v>
      </c>
      <c r="F13" s="291">
        <v>1.487</v>
      </c>
      <c r="G13" s="293">
        <f>SUM(C13:F13)</f>
        <v>699.926</v>
      </c>
      <c r="H13" s="294">
        <f>G13/$G$10</f>
        <v>0.012443366916672043</v>
      </c>
      <c r="I13" s="295">
        <v>166.444</v>
      </c>
      <c r="J13" s="291">
        <v>459.787</v>
      </c>
      <c r="K13" s="292">
        <v>0</v>
      </c>
      <c r="L13" s="291">
        <v>0.08</v>
      </c>
      <c r="M13" s="293">
        <f>SUM(I13:L13)</f>
        <v>626.311</v>
      </c>
      <c r="N13" s="296">
        <f t="shared" si="3"/>
        <v>0.11753745343766919</v>
      </c>
      <c r="O13" s="290">
        <v>628.0659999999998</v>
      </c>
      <c r="P13" s="291">
        <v>1375.8119999999997</v>
      </c>
      <c r="Q13" s="292">
        <v>52.528</v>
      </c>
      <c r="R13" s="291">
        <v>1.487</v>
      </c>
      <c r="S13" s="293">
        <f>SUM(O13:R13)</f>
        <v>2057.8929999999996</v>
      </c>
      <c r="T13" s="294">
        <f>S13/$S$10</f>
        <v>0.012889250391241655</v>
      </c>
      <c r="U13" s="295">
        <v>372.31699999999995</v>
      </c>
      <c r="V13" s="291">
        <v>1181.2569999999998</v>
      </c>
      <c r="W13" s="292">
        <v>0.1</v>
      </c>
      <c r="X13" s="291">
        <v>0.08</v>
      </c>
      <c r="Y13" s="293">
        <f>SUM(U13:X13)</f>
        <v>1553.7539999999997</v>
      </c>
      <c r="Z13" s="297">
        <f>IF(ISERROR(S13/Y13-1),"         /0",IF(S13/Y13&gt;5,"  *  ",(S13/Y13-1)))</f>
        <v>0.3244651341203304</v>
      </c>
    </row>
    <row r="14" spans="1:26" ht="21.75" customHeight="1">
      <c r="A14" s="338" t="s">
        <v>406</v>
      </c>
      <c r="B14" s="339" t="s">
        <v>407</v>
      </c>
      <c r="C14" s="290">
        <v>50.208</v>
      </c>
      <c r="D14" s="291">
        <v>280.721</v>
      </c>
      <c r="E14" s="292">
        <v>0</v>
      </c>
      <c r="F14" s="291">
        <v>0</v>
      </c>
      <c r="G14" s="293">
        <f>SUM(C14:F14)</f>
        <v>330.929</v>
      </c>
      <c r="H14" s="294">
        <f>G14/$G$10</f>
        <v>0.005883294763114046</v>
      </c>
      <c r="I14" s="295">
        <v>207.236</v>
      </c>
      <c r="J14" s="291">
        <v>396.63800000000003</v>
      </c>
      <c r="K14" s="292">
        <v>0.775</v>
      </c>
      <c r="L14" s="291">
        <v>0.363</v>
      </c>
      <c r="M14" s="293">
        <f>SUM(I14:L14)</f>
        <v>605.0120000000001</v>
      </c>
      <c r="N14" s="296">
        <f t="shared" si="3"/>
        <v>-0.4530207665302507</v>
      </c>
      <c r="O14" s="290">
        <v>163.816</v>
      </c>
      <c r="P14" s="291">
        <v>754.166</v>
      </c>
      <c r="Q14" s="292">
        <v>0.938</v>
      </c>
      <c r="R14" s="291">
        <v>58.30499999999999</v>
      </c>
      <c r="S14" s="293">
        <f>SUM(O14:R14)</f>
        <v>977.225</v>
      </c>
      <c r="T14" s="294">
        <f>S14/$S$10</f>
        <v>0.006120676689012076</v>
      </c>
      <c r="U14" s="295">
        <v>393.358</v>
      </c>
      <c r="V14" s="291">
        <v>726.8</v>
      </c>
      <c r="W14" s="292">
        <v>1.165</v>
      </c>
      <c r="X14" s="291">
        <v>0.5429999999999999</v>
      </c>
      <c r="Y14" s="293">
        <f>SUM(U14:X14)</f>
        <v>1121.8659999999998</v>
      </c>
      <c r="Z14" s="297">
        <f>IF(ISERROR(S14/Y14-1),"         /0",IF(S14/Y14&gt;5,"  *  ",(S14/Y14-1)))</f>
        <v>-0.12892894516813935</v>
      </c>
    </row>
    <row r="15" spans="1:26" ht="21.75" customHeight="1" thickBot="1">
      <c r="A15" s="340" t="s">
        <v>400</v>
      </c>
      <c r="B15" s="341" t="s">
        <v>511</v>
      </c>
      <c r="C15" s="342">
        <v>7.267</v>
      </c>
      <c r="D15" s="343">
        <v>8.045</v>
      </c>
      <c r="E15" s="344">
        <v>0.15</v>
      </c>
      <c r="F15" s="343">
        <v>0</v>
      </c>
      <c r="G15" s="345">
        <f t="shared" si="0"/>
        <v>15.462000000000002</v>
      </c>
      <c r="H15" s="346">
        <f t="shared" si="1"/>
        <v>0.0002748852582495623</v>
      </c>
      <c r="I15" s="347">
        <v>4.837</v>
      </c>
      <c r="J15" s="343">
        <v>2.3810000000000002</v>
      </c>
      <c r="K15" s="344">
        <v>0</v>
      </c>
      <c r="L15" s="343">
        <v>0</v>
      </c>
      <c r="M15" s="345">
        <f t="shared" si="2"/>
        <v>7.218</v>
      </c>
      <c r="N15" s="348">
        <f t="shared" si="3"/>
        <v>1.1421446384039902</v>
      </c>
      <c r="O15" s="342">
        <v>20.171</v>
      </c>
      <c r="P15" s="343">
        <v>33.808</v>
      </c>
      <c r="Q15" s="344">
        <v>0.38</v>
      </c>
      <c r="R15" s="343">
        <v>0</v>
      </c>
      <c r="S15" s="345">
        <f t="shared" si="4"/>
        <v>54.359</v>
      </c>
      <c r="T15" s="346">
        <f t="shared" si="5"/>
        <v>0.0003404680233702652</v>
      </c>
      <c r="U15" s="347">
        <v>26.333000000000002</v>
      </c>
      <c r="V15" s="343">
        <v>20.296</v>
      </c>
      <c r="W15" s="344">
        <v>0</v>
      </c>
      <c r="X15" s="343">
        <v>0.15</v>
      </c>
      <c r="Y15" s="345">
        <f t="shared" si="6"/>
        <v>46.779</v>
      </c>
      <c r="Z15" s="349">
        <f>IF(ISERROR(S15/Y15-1),"         /0",IF(S15/Y15&gt;5,"  *  ",(S15/Y15-1)))</f>
        <v>0.16203852155881915</v>
      </c>
    </row>
    <row r="16" spans="1:2" ht="4.5" customHeight="1" thickTop="1">
      <c r="A16" s="74"/>
      <c r="B16" s="74"/>
    </row>
    <row r="17" spans="1:2" ht="15">
      <c r="A17" s="72" t="s">
        <v>37</v>
      </c>
      <c r="B17" s="74"/>
    </row>
    <row r="18" ht="14.25">
      <c r="A18" s="62" t="s">
        <v>142</v>
      </c>
    </row>
  </sheetData>
  <sheetProtection/>
  <mergeCells count="27">
    <mergeCell ref="Y1:Z1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4 N4 Z16:Z65536 N16:N65536">
    <cfRule type="cellIs" priority="12" dxfId="99" operator="lessThan" stopIfTrue="1">
      <formula>0</formula>
    </cfRule>
  </conditionalFormatting>
  <conditionalFormatting sqref="N10:N15 Z10:Z15">
    <cfRule type="cellIs" priority="13" dxfId="99" operator="lessThan" stopIfTrue="1">
      <formula>0</formula>
    </cfRule>
    <cfRule type="cellIs" priority="14" dxfId="101" operator="greaterThanOrEqual" stopIfTrue="1">
      <formula>0</formula>
    </cfRule>
  </conditionalFormatting>
  <conditionalFormatting sqref="N6:N9 Z6:Z9">
    <cfRule type="cellIs" priority="3" dxfId="99" operator="lessThan" stopIfTrue="1">
      <formula>0</formula>
    </cfRule>
  </conditionalFormatting>
  <conditionalFormatting sqref="H7:H9">
    <cfRule type="cellIs" priority="2" dxfId="99" operator="lessThan" stopIfTrue="1">
      <formula>0</formula>
    </cfRule>
  </conditionalFormatting>
  <conditionalFormatting sqref="T7:T9">
    <cfRule type="cellIs" priority="1" dxfId="99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3">
      <selection activeCell="A1" sqref="A1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8" width="11.421875" style="1" customWidth="1"/>
    <col min="9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83" t="s">
        <v>26</v>
      </c>
      <c r="O1" s="583"/>
    </row>
    <row r="2" ht="5.25" customHeight="1"/>
    <row r="3" ht="4.5" customHeight="1" thickBot="1"/>
    <row r="4" spans="1:15" ht="13.5" customHeight="1" thickTop="1">
      <c r="A4" s="589" t="s">
        <v>25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1"/>
    </row>
    <row r="5" spans="1:15" ht="12.75" customHeight="1">
      <c r="A5" s="592"/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4"/>
    </row>
    <row r="6" spans="1:15" ht="5.25" customHeight="1" thickBot="1">
      <c r="A6" s="474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6"/>
    </row>
    <row r="7" spans="1:15" ht="17.25" customHeight="1" thickTop="1">
      <c r="A7" s="477"/>
      <c r="B7" s="478"/>
      <c r="C7" s="580" t="s">
        <v>24</v>
      </c>
      <c r="D7" s="581"/>
      <c r="E7" s="582"/>
      <c r="F7" s="576" t="s">
        <v>23</v>
      </c>
      <c r="G7" s="577"/>
      <c r="H7" s="577"/>
      <c r="I7" s="577"/>
      <c r="J7" s="577"/>
      <c r="K7" s="577"/>
      <c r="L7" s="577"/>
      <c r="M7" s="577"/>
      <c r="N7" s="577"/>
      <c r="O7" s="584" t="s">
        <v>22</v>
      </c>
    </row>
    <row r="8" spans="1:15" ht="3.75" customHeight="1" thickBot="1">
      <c r="A8" s="479"/>
      <c r="B8" s="480"/>
      <c r="C8" s="481"/>
      <c r="D8" s="482"/>
      <c r="E8" s="483"/>
      <c r="F8" s="578"/>
      <c r="G8" s="579"/>
      <c r="H8" s="579"/>
      <c r="I8" s="579"/>
      <c r="J8" s="579"/>
      <c r="K8" s="579"/>
      <c r="L8" s="579"/>
      <c r="M8" s="579"/>
      <c r="N8" s="579"/>
      <c r="O8" s="585"/>
    </row>
    <row r="9" spans="1:15" ht="21.75" customHeight="1" thickBot="1" thickTop="1">
      <c r="A9" s="598" t="s">
        <v>21</v>
      </c>
      <c r="B9" s="599"/>
      <c r="C9" s="600" t="s">
        <v>20</v>
      </c>
      <c r="D9" s="602" t="s">
        <v>19</v>
      </c>
      <c r="E9" s="587" t="s">
        <v>15</v>
      </c>
      <c r="F9" s="580" t="s">
        <v>20</v>
      </c>
      <c r="G9" s="581"/>
      <c r="H9" s="581"/>
      <c r="I9" s="580" t="s">
        <v>19</v>
      </c>
      <c r="J9" s="581"/>
      <c r="K9" s="582"/>
      <c r="L9" s="484" t="s">
        <v>18</v>
      </c>
      <c r="M9" s="485"/>
      <c r="N9" s="485"/>
      <c r="O9" s="585"/>
    </row>
    <row r="10" spans="1:15" s="59" customFormat="1" ht="18.75" customHeight="1" thickBot="1">
      <c r="A10" s="486"/>
      <c r="B10" s="487"/>
      <c r="C10" s="601"/>
      <c r="D10" s="603"/>
      <c r="E10" s="588"/>
      <c r="F10" s="488" t="s">
        <v>17</v>
      </c>
      <c r="G10" s="489" t="s">
        <v>16</v>
      </c>
      <c r="H10" s="490" t="s">
        <v>15</v>
      </c>
      <c r="I10" s="488" t="s">
        <v>17</v>
      </c>
      <c r="J10" s="489" t="s">
        <v>16</v>
      </c>
      <c r="K10" s="491" t="s">
        <v>15</v>
      </c>
      <c r="L10" s="488" t="s">
        <v>17</v>
      </c>
      <c r="M10" s="492" t="s">
        <v>16</v>
      </c>
      <c r="N10" s="491" t="s">
        <v>15</v>
      </c>
      <c r="O10" s="586"/>
    </row>
    <row r="11" spans="1:15" s="58" customFormat="1" ht="18.75" customHeight="1" thickTop="1">
      <c r="A11" s="595">
        <v>2017</v>
      </c>
      <c r="B11" s="242" t="s">
        <v>5</v>
      </c>
      <c r="C11" s="218">
        <v>2003813</v>
      </c>
      <c r="D11" s="219">
        <v>73533</v>
      </c>
      <c r="E11" s="462">
        <f aca="true" t="shared" si="0" ref="E11:E24">D11+C11</f>
        <v>2077346</v>
      </c>
      <c r="F11" s="218">
        <v>563580</v>
      </c>
      <c r="G11" s="220">
        <v>548420</v>
      </c>
      <c r="H11" s="221">
        <f aca="true" t="shared" si="1" ref="H11:H22">G11+F11</f>
        <v>1112000</v>
      </c>
      <c r="I11" s="222">
        <v>2837</v>
      </c>
      <c r="J11" s="223">
        <v>3208</v>
      </c>
      <c r="K11" s="224">
        <f aca="true" t="shared" si="2" ref="K11:K22">J11+I11</f>
        <v>6045</v>
      </c>
      <c r="L11" s="225">
        <f aca="true" t="shared" si="3" ref="L11:L24">I11+F11</f>
        <v>566417</v>
      </c>
      <c r="M11" s="226">
        <f aca="true" t="shared" si="4" ref="M11:M24">J11+G11</f>
        <v>551628</v>
      </c>
      <c r="N11" s="462">
        <f aca="true" t="shared" si="5" ref="N11:N24">K11+H11</f>
        <v>1118045</v>
      </c>
      <c r="O11" s="448">
        <f aca="true" t="shared" si="6" ref="O11:O24">N11+E11</f>
        <v>3195391</v>
      </c>
    </row>
    <row r="12" spans="1:15" ht="18.75" customHeight="1">
      <c r="A12" s="596"/>
      <c r="B12" s="242" t="s">
        <v>4</v>
      </c>
      <c r="C12" s="46">
        <v>1732756</v>
      </c>
      <c r="D12" s="54">
        <v>59977</v>
      </c>
      <c r="E12" s="463">
        <f t="shared" si="0"/>
        <v>1792733</v>
      </c>
      <c r="F12" s="46">
        <v>437567</v>
      </c>
      <c r="G12" s="44">
        <v>429472</v>
      </c>
      <c r="H12" s="49">
        <f t="shared" si="1"/>
        <v>867039</v>
      </c>
      <c r="I12" s="52">
        <v>280</v>
      </c>
      <c r="J12" s="51">
        <v>274</v>
      </c>
      <c r="K12" s="50">
        <f t="shared" si="2"/>
        <v>554</v>
      </c>
      <c r="L12" s="184">
        <f t="shared" si="3"/>
        <v>437847</v>
      </c>
      <c r="M12" s="204">
        <f t="shared" si="4"/>
        <v>429746</v>
      </c>
      <c r="N12" s="463">
        <f t="shared" si="5"/>
        <v>867593</v>
      </c>
      <c r="O12" s="449">
        <f t="shared" si="6"/>
        <v>2660326</v>
      </c>
    </row>
    <row r="13" spans="1:15" ht="18.75" customHeight="1">
      <c r="A13" s="596"/>
      <c r="B13" s="242" t="s">
        <v>3</v>
      </c>
      <c r="C13" s="46">
        <v>1924243</v>
      </c>
      <c r="D13" s="54">
        <v>61131</v>
      </c>
      <c r="E13" s="463">
        <f t="shared" si="0"/>
        <v>1985374</v>
      </c>
      <c r="F13" s="46">
        <v>491536</v>
      </c>
      <c r="G13" s="44">
        <v>445247</v>
      </c>
      <c r="H13" s="49">
        <f t="shared" si="1"/>
        <v>936783</v>
      </c>
      <c r="I13" s="184">
        <v>262</v>
      </c>
      <c r="J13" s="51">
        <v>139</v>
      </c>
      <c r="K13" s="50">
        <f t="shared" si="2"/>
        <v>401</v>
      </c>
      <c r="L13" s="184">
        <f t="shared" si="3"/>
        <v>491798</v>
      </c>
      <c r="M13" s="204">
        <f t="shared" si="4"/>
        <v>445386</v>
      </c>
      <c r="N13" s="463">
        <f t="shared" si="5"/>
        <v>937184</v>
      </c>
      <c r="O13" s="449">
        <f t="shared" si="6"/>
        <v>2922558</v>
      </c>
    </row>
    <row r="14" spans="1:15" ht="18.75" customHeight="1">
      <c r="A14" s="596"/>
      <c r="B14" s="242" t="s">
        <v>14</v>
      </c>
      <c r="C14" s="46">
        <v>1857959</v>
      </c>
      <c r="D14" s="54">
        <v>60472</v>
      </c>
      <c r="E14" s="463">
        <f t="shared" si="0"/>
        <v>1918431</v>
      </c>
      <c r="F14" s="46">
        <v>497147</v>
      </c>
      <c r="G14" s="44">
        <v>488424</v>
      </c>
      <c r="H14" s="49">
        <f t="shared" si="1"/>
        <v>985571</v>
      </c>
      <c r="I14" s="52">
        <v>1364</v>
      </c>
      <c r="J14" s="51">
        <v>1691</v>
      </c>
      <c r="K14" s="50">
        <f t="shared" si="2"/>
        <v>3055</v>
      </c>
      <c r="L14" s="184">
        <f t="shared" si="3"/>
        <v>498511</v>
      </c>
      <c r="M14" s="204">
        <f t="shared" si="4"/>
        <v>490115</v>
      </c>
      <c r="N14" s="463">
        <f t="shared" si="5"/>
        <v>988626</v>
      </c>
      <c r="O14" s="449">
        <f t="shared" si="6"/>
        <v>2907057</v>
      </c>
    </row>
    <row r="15" spans="1:15" s="58" customFormat="1" ht="18.75" customHeight="1">
      <c r="A15" s="596"/>
      <c r="B15" s="242" t="s">
        <v>13</v>
      </c>
      <c r="C15" s="46">
        <v>1873806</v>
      </c>
      <c r="D15" s="54">
        <v>69218</v>
      </c>
      <c r="E15" s="463">
        <f t="shared" si="0"/>
        <v>1943024</v>
      </c>
      <c r="F15" s="46">
        <v>484076</v>
      </c>
      <c r="G15" s="44">
        <v>466828</v>
      </c>
      <c r="H15" s="49">
        <f t="shared" si="1"/>
        <v>950904</v>
      </c>
      <c r="I15" s="52">
        <v>1048</v>
      </c>
      <c r="J15" s="51">
        <v>973</v>
      </c>
      <c r="K15" s="50">
        <f t="shared" si="2"/>
        <v>2021</v>
      </c>
      <c r="L15" s="184">
        <f t="shared" si="3"/>
        <v>485124</v>
      </c>
      <c r="M15" s="204">
        <f t="shared" si="4"/>
        <v>467801</v>
      </c>
      <c r="N15" s="463">
        <f t="shared" si="5"/>
        <v>952925</v>
      </c>
      <c r="O15" s="449">
        <f t="shared" si="6"/>
        <v>2895949</v>
      </c>
    </row>
    <row r="16" spans="1:15" s="193" customFormat="1" ht="18.75" customHeight="1">
      <c r="A16" s="596"/>
      <c r="B16" s="243" t="s">
        <v>12</v>
      </c>
      <c r="C16" s="46">
        <v>1975221</v>
      </c>
      <c r="D16" s="54">
        <v>71989</v>
      </c>
      <c r="E16" s="463">
        <f t="shared" si="0"/>
        <v>2047210</v>
      </c>
      <c r="F16" s="46">
        <v>531637</v>
      </c>
      <c r="G16" s="44">
        <v>496308</v>
      </c>
      <c r="H16" s="49">
        <f t="shared" si="1"/>
        <v>1027945</v>
      </c>
      <c r="I16" s="52">
        <v>2155</v>
      </c>
      <c r="J16" s="51">
        <v>1720</v>
      </c>
      <c r="K16" s="50">
        <f t="shared" si="2"/>
        <v>3875</v>
      </c>
      <c r="L16" s="184">
        <f t="shared" si="3"/>
        <v>533792</v>
      </c>
      <c r="M16" s="204">
        <f t="shared" si="4"/>
        <v>498028</v>
      </c>
      <c r="N16" s="463">
        <f t="shared" si="5"/>
        <v>1031820</v>
      </c>
      <c r="O16" s="449">
        <f t="shared" si="6"/>
        <v>3079030</v>
      </c>
    </row>
    <row r="17" spans="1:15" s="196" customFormat="1" ht="18.75" customHeight="1">
      <c r="A17" s="596"/>
      <c r="B17" s="242" t="s">
        <v>11</v>
      </c>
      <c r="C17" s="46">
        <v>2072341</v>
      </c>
      <c r="D17" s="54">
        <v>76787</v>
      </c>
      <c r="E17" s="463">
        <f t="shared" si="0"/>
        <v>2149128</v>
      </c>
      <c r="F17" s="46">
        <v>514533</v>
      </c>
      <c r="G17" s="44">
        <v>596575</v>
      </c>
      <c r="H17" s="49">
        <f t="shared" si="1"/>
        <v>1111108</v>
      </c>
      <c r="I17" s="52">
        <v>922</v>
      </c>
      <c r="J17" s="51">
        <v>2024</v>
      </c>
      <c r="K17" s="50">
        <f t="shared" si="2"/>
        <v>2946</v>
      </c>
      <c r="L17" s="184">
        <f t="shared" si="3"/>
        <v>515455</v>
      </c>
      <c r="M17" s="204">
        <f t="shared" si="4"/>
        <v>598599</v>
      </c>
      <c r="N17" s="463">
        <f t="shared" si="5"/>
        <v>1114054</v>
      </c>
      <c r="O17" s="449">
        <f t="shared" si="6"/>
        <v>3263182</v>
      </c>
    </row>
    <row r="18" spans="1:15" s="203" customFormat="1" ht="18.75" customHeight="1">
      <c r="A18" s="596"/>
      <c r="B18" s="242" t="s">
        <v>10</v>
      </c>
      <c r="C18" s="46">
        <v>2055983</v>
      </c>
      <c r="D18" s="54">
        <v>84213</v>
      </c>
      <c r="E18" s="463">
        <f t="shared" si="0"/>
        <v>2140196</v>
      </c>
      <c r="F18" s="46">
        <v>551803</v>
      </c>
      <c r="G18" s="44">
        <v>544738</v>
      </c>
      <c r="H18" s="49">
        <f t="shared" si="1"/>
        <v>1096541</v>
      </c>
      <c r="I18" s="52">
        <v>2006</v>
      </c>
      <c r="J18" s="51">
        <v>1393</v>
      </c>
      <c r="K18" s="50">
        <f t="shared" si="2"/>
        <v>3399</v>
      </c>
      <c r="L18" s="184">
        <f t="shared" si="3"/>
        <v>553809</v>
      </c>
      <c r="M18" s="204">
        <f t="shared" si="4"/>
        <v>546131</v>
      </c>
      <c r="N18" s="463">
        <f t="shared" si="5"/>
        <v>1099940</v>
      </c>
      <c r="O18" s="449">
        <f t="shared" si="6"/>
        <v>3240136</v>
      </c>
    </row>
    <row r="19" spans="1:15" ht="18.75" customHeight="1">
      <c r="A19" s="596"/>
      <c r="B19" s="242" t="s">
        <v>9</v>
      </c>
      <c r="C19" s="46">
        <v>1724103</v>
      </c>
      <c r="D19" s="54">
        <v>70793</v>
      </c>
      <c r="E19" s="463">
        <f t="shared" si="0"/>
        <v>1794896</v>
      </c>
      <c r="F19" s="46">
        <v>487753</v>
      </c>
      <c r="G19" s="44">
        <v>466159</v>
      </c>
      <c r="H19" s="49">
        <f t="shared" si="1"/>
        <v>953912</v>
      </c>
      <c r="I19" s="52">
        <v>1282</v>
      </c>
      <c r="J19" s="51">
        <v>1763</v>
      </c>
      <c r="K19" s="50">
        <f t="shared" si="2"/>
        <v>3045</v>
      </c>
      <c r="L19" s="184">
        <f t="shared" si="3"/>
        <v>489035</v>
      </c>
      <c r="M19" s="204">
        <f t="shared" si="4"/>
        <v>467922</v>
      </c>
      <c r="N19" s="463">
        <f t="shared" si="5"/>
        <v>956957</v>
      </c>
      <c r="O19" s="449">
        <f t="shared" si="6"/>
        <v>2751853</v>
      </c>
    </row>
    <row r="20" spans="1:15" s="211" customFormat="1" ht="18.75" customHeight="1">
      <c r="A20" s="596"/>
      <c r="B20" s="242" t="s">
        <v>8</v>
      </c>
      <c r="C20" s="46">
        <v>1548884</v>
      </c>
      <c r="D20" s="54">
        <v>141417</v>
      </c>
      <c r="E20" s="463">
        <f t="shared" si="0"/>
        <v>1690301</v>
      </c>
      <c r="F20" s="46">
        <v>497508</v>
      </c>
      <c r="G20" s="44">
        <v>514641</v>
      </c>
      <c r="H20" s="49">
        <f t="shared" si="1"/>
        <v>1012149</v>
      </c>
      <c r="I20" s="52">
        <v>3886</v>
      </c>
      <c r="J20" s="51">
        <v>1901</v>
      </c>
      <c r="K20" s="50">
        <f t="shared" si="2"/>
        <v>5787</v>
      </c>
      <c r="L20" s="184">
        <f t="shared" si="3"/>
        <v>501394</v>
      </c>
      <c r="M20" s="204">
        <f t="shared" si="4"/>
        <v>516542</v>
      </c>
      <c r="N20" s="463">
        <f t="shared" si="5"/>
        <v>1017936</v>
      </c>
      <c r="O20" s="449">
        <f t="shared" si="6"/>
        <v>2708237</v>
      </c>
    </row>
    <row r="21" spans="1:15" s="48" customFormat="1" ht="18.75" customHeight="1">
      <c r="A21" s="596"/>
      <c r="B21" s="242" t="s">
        <v>7</v>
      </c>
      <c r="C21" s="46">
        <v>1749129</v>
      </c>
      <c r="D21" s="54">
        <v>82803</v>
      </c>
      <c r="E21" s="463">
        <f t="shared" si="0"/>
        <v>1831932</v>
      </c>
      <c r="F21" s="46">
        <v>497435</v>
      </c>
      <c r="G21" s="44">
        <v>518410</v>
      </c>
      <c r="H21" s="49">
        <f t="shared" si="1"/>
        <v>1015845</v>
      </c>
      <c r="I21" s="52">
        <v>3701</v>
      </c>
      <c r="J21" s="51">
        <v>4112</v>
      </c>
      <c r="K21" s="50">
        <f t="shared" si="2"/>
        <v>7813</v>
      </c>
      <c r="L21" s="184">
        <f t="shared" si="3"/>
        <v>501136</v>
      </c>
      <c r="M21" s="204">
        <f t="shared" si="4"/>
        <v>522522</v>
      </c>
      <c r="N21" s="463">
        <f t="shared" si="5"/>
        <v>1023658</v>
      </c>
      <c r="O21" s="449">
        <f t="shared" si="6"/>
        <v>2855590</v>
      </c>
    </row>
    <row r="22" spans="1:15" ht="18.75" customHeight="1" thickBot="1">
      <c r="A22" s="597"/>
      <c r="B22" s="242" t="s">
        <v>6</v>
      </c>
      <c r="C22" s="46">
        <v>1902822</v>
      </c>
      <c r="D22" s="54">
        <v>70597</v>
      </c>
      <c r="E22" s="463">
        <f t="shared" si="0"/>
        <v>1973419</v>
      </c>
      <c r="F22" s="46">
        <v>545182</v>
      </c>
      <c r="G22" s="44">
        <v>608699</v>
      </c>
      <c r="H22" s="49">
        <f t="shared" si="1"/>
        <v>1153881</v>
      </c>
      <c r="I22" s="52">
        <v>6063</v>
      </c>
      <c r="J22" s="51">
        <v>8041</v>
      </c>
      <c r="K22" s="50">
        <f t="shared" si="2"/>
        <v>14104</v>
      </c>
      <c r="L22" s="184">
        <f t="shared" si="3"/>
        <v>551245</v>
      </c>
      <c r="M22" s="204">
        <f t="shared" si="4"/>
        <v>616740</v>
      </c>
      <c r="N22" s="463">
        <f t="shared" si="5"/>
        <v>1167985</v>
      </c>
      <c r="O22" s="449">
        <f t="shared" si="6"/>
        <v>3141404</v>
      </c>
    </row>
    <row r="23" spans="1:15" ht="3.75" customHeight="1">
      <c r="A23" s="57"/>
      <c r="B23" s="244"/>
      <c r="C23" s="56"/>
      <c r="D23" s="55"/>
      <c r="E23" s="464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05">
        <f t="shared" si="4"/>
        <v>0</v>
      </c>
      <c r="N23" s="464">
        <f t="shared" si="5"/>
        <v>0</v>
      </c>
      <c r="O23" s="450">
        <f t="shared" si="6"/>
        <v>0</v>
      </c>
    </row>
    <row r="24" spans="1:15" ht="19.5" customHeight="1">
      <c r="A24" s="246">
        <v>2018</v>
      </c>
      <c r="B24" s="245" t="s">
        <v>5</v>
      </c>
      <c r="C24" s="46">
        <v>1905650</v>
      </c>
      <c r="D24" s="54">
        <v>68823</v>
      </c>
      <c r="E24" s="463">
        <f t="shared" si="0"/>
        <v>1974473</v>
      </c>
      <c r="F24" s="53">
        <v>582540</v>
      </c>
      <c r="G24" s="44">
        <v>577702</v>
      </c>
      <c r="H24" s="49">
        <f>G24+F24</f>
        <v>1160242</v>
      </c>
      <c r="I24" s="52">
        <v>9537</v>
      </c>
      <c r="J24" s="51">
        <v>9348</v>
      </c>
      <c r="K24" s="50">
        <f>J24+I24</f>
        <v>18885</v>
      </c>
      <c r="L24" s="184">
        <f t="shared" si="3"/>
        <v>592077</v>
      </c>
      <c r="M24" s="204">
        <f t="shared" si="4"/>
        <v>587050</v>
      </c>
      <c r="N24" s="463">
        <f t="shared" si="5"/>
        <v>1179127</v>
      </c>
      <c r="O24" s="449">
        <f t="shared" si="6"/>
        <v>3153600</v>
      </c>
    </row>
    <row r="25" spans="1:15" ht="19.5" customHeight="1">
      <c r="A25" s="246"/>
      <c r="B25" s="245" t="s">
        <v>4</v>
      </c>
      <c r="C25" s="46">
        <v>1668827</v>
      </c>
      <c r="D25" s="54">
        <v>56791</v>
      </c>
      <c r="E25" s="463">
        <f>D25+C25</f>
        <v>1725618</v>
      </c>
      <c r="F25" s="53">
        <v>476070</v>
      </c>
      <c r="G25" s="44">
        <v>461097</v>
      </c>
      <c r="H25" s="49">
        <f>G25+F25</f>
        <v>937167</v>
      </c>
      <c r="I25" s="52">
        <v>8368</v>
      </c>
      <c r="J25" s="51">
        <v>8469</v>
      </c>
      <c r="K25" s="50">
        <f>J25+I25</f>
        <v>16837</v>
      </c>
      <c r="L25" s="184">
        <f aca="true" t="shared" si="7" ref="L25:N26">I25+F25</f>
        <v>484438</v>
      </c>
      <c r="M25" s="204">
        <f t="shared" si="7"/>
        <v>469566</v>
      </c>
      <c r="N25" s="463">
        <f t="shared" si="7"/>
        <v>954004</v>
      </c>
      <c r="O25" s="449">
        <f>N25+E25</f>
        <v>2679622</v>
      </c>
    </row>
    <row r="26" spans="1:15" ht="19.5" customHeight="1" thickBot="1">
      <c r="A26" s="246"/>
      <c r="B26" s="245" t="s">
        <v>3</v>
      </c>
      <c r="C26" s="46">
        <v>1814037</v>
      </c>
      <c r="D26" s="54">
        <v>51877</v>
      </c>
      <c r="E26" s="463">
        <f>D26+C26</f>
        <v>1865914</v>
      </c>
      <c r="F26" s="53">
        <v>575513</v>
      </c>
      <c r="G26" s="44">
        <v>526506</v>
      </c>
      <c r="H26" s="49">
        <f>G26+F26</f>
        <v>1102019</v>
      </c>
      <c r="I26" s="52">
        <v>4169</v>
      </c>
      <c r="J26" s="51">
        <v>4335</v>
      </c>
      <c r="K26" s="50">
        <f>J26+I26</f>
        <v>8504</v>
      </c>
      <c r="L26" s="184">
        <f t="shared" si="7"/>
        <v>579682</v>
      </c>
      <c r="M26" s="204">
        <f t="shared" si="7"/>
        <v>530841</v>
      </c>
      <c r="N26" s="463">
        <f t="shared" si="7"/>
        <v>1110523</v>
      </c>
      <c r="O26" s="449">
        <f>N26+E26</f>
        <v>2976437</v>
      </c>
    </row>
    <row r="27" spans="1:15" ht="18" customHeight="1">
      <c r="A27" s="47" t="s">
        <v>2</v>
      </c>
      <c r="B27" s="37"/>
      <c r="C27" s="36"/>
      <c r="D27" s="35"/>
      <c r="E27" s="466"/>
      <c r="F27" s="36"/>
      <c r="G27" s="35"/>
      <c r="H27" s="34"/>
      <c r="I27" s="36"/>
      <c r="J27" s="35"/>
      <c r="K27" s="34"/>
      <c r="L27" s="61"/>
      <c r="M27" s="205"/>
      <c r="N27" s="466"/>
      <c r="O27" s="450"/>
    </row>
    <row r="28" spans="1:15" ht="18" customHeight="1">
      <c r="A28" s="32" t="s">
        <v>149</v>
      </c>
      <c r="B28" s="43"/>
      <c r="C28" s="46">
        <f>SUM(C11:C13)</f>
        <v>5660812</v>
      </c>
      <c r="D28" s="44">
        <f aca="true" t="shared" si="8" ref="D28:O28">SUM(D11:D13)</f>
        <v>194641</v>
      </c>
      <c r="E28" s="467">
        <f t="shared" si="8"/>
        <v>5855453</v>
      </c>
      <c r="F28" s="46">
        <f t="shared" si="8"/>
        <v>1492683</v>
      </c>
      <c r="G28" s="44">
        <f t="shared" si="8"/>
        <v>1423139</v>
      </c>
      <c r="H28" s="45">
        <f t="shared" si="8"/>
        <v>2915822</v>
      </c>
      <c r="I28" s="46">
        <f t="shared" si="8"/>
        <v>3379</v>
      </c>
      <c r="J28" s="44">
        <f t="shared" si="8"/>
        <v>3621</v>
      </c>
      <c r="K28" s="45">
        <f t="shared" si="8"/>
        <v>7000</v>
      </c>
      <c r="L28" s="46">
        <f t="shared" si="8"/>
        <v>1496062</v>
      </c>
      <c r="M28" s="206">
        <f t="shared" si="8"/>
        <v>1426760</v>
      </c>
      <c r="N28" s="467">
        <f t="shared" si="8"/>
        <v>2922822</v>
      </c>
      <c r="O28" s="451">
        <f t="shared" si="8"/>
        <v>8778275</v>
      </c>
    </row>
    <row r="29" spans="1:15" ht="18" customHeight="1" thickBot="1">
      <c r="A29" s="32" t="s">
        <v>150</v>
      </c>
      <c r="B29" s="43"/>
      <c r="C29" s="42">
        <f>SUM(C24:C26)</f>
        <v>5388514</v>
      </c>
      <c r="D29" s="39">
        <f aca="true" t="shared" si="9" ref="D29:O29">SUM(D24:D26)</f>
        <v>177491</v>
      </c>
      <c r="E29" s="468">
        <f t="shared" si="9"/>
        <v>5566005</v>
      </c>
      <c r="F29" s="41">
        <f t="shared" si="9"/>
        <v>1634123</v>
      </c>
      <c r="G29" s="39">
        <f t="shared" si="9"/>
        <v>1565305</v>
      </c>
      <c r="H29" s="40">
        <f t="shared" si="9"/>
        <v>3199428</v>
      </c>
      <c r="I29" s="41">
        <f t="shared" si="9"/>
        <v>22074</v>
      </c>
      <c r="J29" s="39">
        <f t="shared" si="9"/>
        <v>22152</v>
      </c>
      <c r="K29" s="40">
        <f t="shared" si="9"/>
        <v>44226</v>
      </c>
      <c r="L29" s="41">
        <f t="shared" si="9"/>
        <v>1656197</v>
      </c>
      <c r="M29" s="207">
        <f t="shared" si="9"/>
        <v>1587457</v>
      </c>
      <c r="N29" s="468">
        <f t="shared" si="9"/>
        <v>3243654</v>
      </c>
      <c r="O29" s="452">
        <f t="shared" si="9"/>
        <v>8809659</v>
      </c>
    </row>
    <row r="30" spans="1:15" ht="17.25" customHeight="1">
      <c r="A30" s="38" t="s">
        <v>1</v>
      </c>
      <c r="B30" s="37"/>
      <c r="C30" s="36"/>
      <c r="D30" s="35"/>
      <c r="E30" s="469"/>
      <c r="F30" s="36"/>
      <c r="G30" s="35"/>
      <c r="H30" s="33"/>
      <c r="I30" s="36"/>
      <c r="J30" s="35"/>
      <c r="K30" s="34"/>
      <c r="L30" s="61"/>
      <c r="M30" s="205"/>
      <c r="N30" s="469"/>
      <c r="O30" s="450"/>
    </row>
    <row r="31" spans="1:15" ht="17.25" customHeight="1">
      <c r="A31" s="32" t="s">
        <v>151</v>
      </c>
      <c r="B31" s="31"/>
      <c r="C31" s="227">
        <f>(C26/C13-1)*100</f>
        <v>-5.727239231219761</v>
      </c>
      <c r="D31" s="228">
        <f aca="true" t="shared" si="10" ref="D31:O31">(D26/D13-1)*100</f>
        <v>-15.137982365739155</v>
      </c>
      <c r="E31" s="470">
        <f t="shared" si="10"/>
        <v>-6.017002338098509</v>
      </c>
      <c r="F31" s="227">
        <f t="shared" si="10"/>
        <v>17.08460824842941</v>
      </c>
      <c r="G31" s="229">
        <f t="shared" si="10"/>
        <v>18.250319485588907</v>
      </c>
      <c r="H31" s="230">
        <f t="shared" si="10"/>
        <v>17.638663383088726</v>
      </c>
      <c r="I31" s="231">
        <f t="shared" si="10"/>
        <v>1491.2213740458014</v>
      </c>
      <c r="J31" s="228">
        <f t="shared" si="10"/>
        <v>3018.705035971223</v>
      </c>
      <c r="K31" s="232">
        <f t="shared" si="10"/>
        <v>2020.6982543640897</v>
      </c>
      <c r="L31" s="231">
        <f t="shared" si="10"/>
        <v>17.869938470672906</v>
      </c>
      <c r="M31" s="233">
        <f t="shared" si="10"/>
        <v>19.18672791690803</v>
      </c>
      <c r="N31" s="470">
        <f t="shared" si="10"/>
        <v>18.495727626591997</v>
      </c>
      <c r="O31" s="453">
        <f t="shared" si="10"/>
        <v>1.8435562271133632</v>
      </c>
    </row>
    <row r="32" spans="1:15" ht="7.5" customHeight="1" thickBot="1">
      <c r="A32" s="30"/>
      <c r="B32" s="29"/>
      <c r="C32" s="28"/>
      <c r="D32" s="27"/>
      <c r="E32" s="471"/>
      <c r="F32" s="26"/>
      <c r="G32" s="24"/>
      <c r="H32" s="23"/>
      <c r="I32" s="26"/>
      <c r="J32" s="24"/>
      <c r="K32" s="25"/>
      <c r="L32" s="26"/>
      <c r="M32" s="208"/>
      <c r="N32" s="471"/>
      <c r="O32" s="454"/>
    </row>
    <row r="33" spans="1:15" ht="17.25" customHeight="1">
      <c r="A33" s="22" t="s">
        <v>0</v>
      </c>
      <c r="B33" s="21"/>
      <c r="C33" s="20"/>
      <c r="D33" s="19"/>
      <c r="E33" s="472"/>
      <c r="F33" s="18"/>
      <c r="G33" s="16"/>
      <c r="H33" s="15"/>
      <c r="I33" s="18"/>
      <c r="J33" s="16"/>
      <c r="K33" s="17"/>
      <c r="L33" s="18"/>
      <c r="M33" s="209"/>
      <c r="N33" s="472"/>
      <c r="O33" s="455"/>
    </row>
    <row r="34" spans="1:15" ht="17.25" customHeight="1" thickBot="1">
      <c r="A34" s="215" t="s">
        <v>152</v>
      </c>
      <c r="B34" s="14"/>
      <c r="C34" s="13">
        <f aca="true" t="shared" si="11" ref="C34:O34">(C29/C28-1)*100</f>
        <v>-4.810228638576941</v>
      </c>
      <c r="D34" s="9">
        <f t="shared" si="11"/>
        <v>-8.811093243458467</v>
      </c>
      <c r="E34" s="473">
        <f t="shared" si="11"/>
        <v>-4.943221301579914</v>
      </c>
      <c r="F34" s="13">
        <f t="shared" si="11"/>
        <v>9.475555091067566</v>
      </c>
      <c r="G34" s="12">
        <f t="shared" si="11"/>
        <v>9.989607480365592</v>
      </c>
      <c r="H34" s="8">
        <f t="shared" si="11"/>
        <v>9.726451065942987</v>
      </c>
      <c r="I34" s="11">
        <f t="shared" si="11"/>
        <v>553.2701982835158</v>
      </c>
      <c r="J34" s="9">
        <f t="shared" si="11"/>
        <v>511.7647058823529</v>
      </c>
      <c r="K34" s="10">
        <f t="shared" si="11"/>
        <v>531.8</v>
      </c>
      <c r="L34" s="11">
        <f t="shared" si="11"/>
        <v>10.703767624603788</v>
      </c>
      <c r="M34" s="210">
        <f t="shared" si="11"/>
        <v>11.26307157475679</v>
      </c>
      <c r="N34" s="473">
        <f t="shared" si="11"/>
        <v>10.976788870482013</v>
      </c>
      <c r="O34" s="456">
        <f t="shared" si="11"/>
        <v>0.3575189886395602</v>
      </c>
    </row>
    <row r="35" spans="1:14" s="5" customFormat="1" ht="6" customHeight="1" thickTop="1">
      <c r="A35" s="60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60" t="s">
        <v>137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P31:IV31 P34:IV34">
    <cfRule type="cellIs" priority="6" dxfId="99" operator="lessThan" stopIfTrue="1">
      <formula>0</formula>
    </cfRule>
  </conditionalFormatting>
  <conditionalFormatting sqref="A31:B31 A34:B34">
    <cfRule type="cellIs" priority="3" dxfId="99" operator="lessThan" stopIfTrue="1">
      <formula>0</formula>
    </cfRule>
  </conditionalFormatting>
  <conditionalFormatting sqref="C30:M34 O30:O34">
    <cfRule type="cellIs" priority="4" dxfId="100" operator="lessThan" stopIfTrue="1">
      <formula>0</formula>
    </cfRule>
    <cfRule type="cellIs" priority="5" dxfId="101" operator="greaterThanOrEqual" stopIfTrue="1">
      <formula>0</formula>
    </cfRule>
  </conditionalFormatting>
  <conditionalFormatting sqref="N30:N34">
    <cfRule type="cellIs" priority="1" dxfId="100" operator="lessThan" stopIfTrue="1">
      <formula>0</formula>
    </cfRule>
    <cfRule type="cellIs" priority="2" dxfId="10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  <ignoredErrors>
    <ignoredError sqref="C28:O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">
      <selection activeCell="C28" sqref="C28:O28"/>
    </sheetView>
  </sheetViews>
  <sheetFormatPr defaultColWidth="11.421875" defaultRowHeight="15"/>
  <cols>
    <col min="1" max="1" width="9.8515625" style="1" customWidth="1"/>
    <col min="2" max="2" width="22.71093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604" t="s">
        <v>26</v>
      </c>
      <c r="O1" s="604"/>
    </row>
    <row r="2" ht="5.25" customHeight="1"/>
    <row r="3" ht="4.5" customHeight="1" thickBot="1"/>
    <row r="4" spans="1:15" ht="13.5" customHeight="1" thickTop="1">
      <c r="A4" s="589" t="s">
        <v>29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1"/>
    </row>
    <row r="5" spans="1:15" ht="12.75" customHeight="1">
      <c r="A5" s="592"/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4"/>
    </row>
    <row r="6" spans="1:15" ht="5.25" customHeight="1" thickBot="1">
      <c r="A6" s="474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6"/>
    </row>
    <row r="7" spans="1:15" ht="17.25" customHeight="1" thickTop="1">
      <c r="A7" s="477"/>
      <c r="B7" s="478"/>
      <c r="C7" s="580" t="s">
        <v>24</v>
      </c>
      <c r="D7" s="581"/>
      <c r="E7" s="582"/>
      <c r="F7" s="576" t="s">
        <v>23</v>
      </c>
      <c r="G7" s="577"/>
      <c r="H7" s="577"/>
      <c r="I7" s="577"/>
      <c r="J7" s="577"/>
      <c r="K7" s="577"/>
      <c r="L7" s="577"/>
      <c r="M7" s="577"/>
      <c r="N7" s="605"/>
      <c r="O7" s="584" t="s">
        <v>22</v>
      </c>
    </row>
    <row r="8" spans="1:15" ht="3.75" customHeight="1" thickBot="1">
      <c r="A8" s="479"/>
      <c r="B8" s="480"/>
      <c r="C8" s="481"/>
      <c r="D8" s="482"/>
      <c r="E8" s="483"/>
      <c r="F8" s="578"/>
      <c r="G8" s="579"/>
      <c r="H8" s="579"/>
      <c r="I8" s="579"/>
      <c r="J8" s="579"/>
      <c r="K8" s="579"/>
      <c r="L8" s="579"/>
      <c r="M8" s="579"/>
      <c r="N8" s="606"/>
      <c r="O8" s="585"/>
    </row>
    <row r="9" spans="1:15" ht="21.75" customHeight="1" thickBot="1" thickTop="1">
      <c r="A9" s="598" t="s">
        <v>21</v>
      </c>
      <c r="B9" s="599"/>
      <c r="C9" s="600" t="s">
        <v>20</v>
      </c>
      <c r="D9" s="602" t="s">
        <v>19</v>
      </c>
      <c r="E9" s="587" t="s">
        <v>15</v>
      </c>
      <c r="F9" s="580" t="s">
        <v>20</v>
      </c>
      <c r="G9" s="581"/>
      <c r="H9" s="581"/>
      <c r="I9" s="580" t="s">
        <v>19</v>
      </c>
      <c r="J9" s="581"/>
      <c r="K9" s="582"/>
      <c r="L9" s="484" t="s">
        <v>18</v>
      </c>
      <c r="M9" s="485"/>
      <c r="N9" s="485"/>
      <c r="O9" s="585"/>
    </row>
    <row r="10" spans="1:15" s="59" customFormat="1" ht="18.75" customHeight="1" thickBot="1">
      <c r="A10" s="486"/>
      <c r="B10" s="487"/>
      <c r="C10" s="601"/>
      <c r="D10" s="603"/>
      <c r="E10" s="588"/>
      <c r="F10" s="488" t="s">
        <v>28</v>
      </c>
      <c r="G10" s="489" t="s">
        <v>27</v>
      </c>
      <c r="H10" s="490" t="s">
        <v>15</v>
      </c>
      <c r="I10" s="488" t="s">
        <v>28</v>
      </c>
      <c r="J10" s="489" t="s">
        <v>27</v>
      </c>
      <c r="K10" s="491" t="s">
        <v>15</v>
      </c>
      <c r="L10" s="488" t="s">
        <v>28</v>
      </c>
      <c r="M10" s="492" t="s">
        <v>27</v>
      </c>
      <c r="N10" s="493" t="s">
        <v>15</v>
      </c>
      <c r="O10" s="586"/>
    </row>
    <row r="11" spans="1:15" s="58" customFormat="1" ht="18.75" customHeight="1" thickTop="1">
      <c r="A11" s="595">
        <v>2017</v>
      </c>
      <c r="B11" s="242" t="s">
        <v>5</v>
      </c>
      <c r="C11" s="218">
        <v>11829.99400000001</v>
      </c>
      <c r="D11" s="219">
        <v>1191.2129999999995</v>
      </c>
      <c r="E11" s="462">
        <f aca="true" t="shared" si="0" ref="E11:E24">D11+C11</f>
        <v>13021.20700000001</v>
      </c>
      <c r="F11" s="218">
        <v>23957.267</v>
      </c>
      <c r="G11" s="220">
        <v>13194.999000000009</v>
      </c>
      <c r="H11" s="221">
        <f aca="true" t="shared" si="1" ref="H11:H22">G11+F11</f>
        <v>37152.26600000001</v>
      </c>
      <c r="I11" s="222">
        <v>10316.453</v>
      </c>
      <c r="J11" s="223">
        <v>3650.6160000000004</v>
      </c>
      <c r="K11" s="224">
        <f aca="true" t="shared" si="2" ref="K11:K22">J11+I11</f>
        <v>13967.069</v>
      </c>
      <c r="L11" s="225">
        <f aca="true" t="shared" si="3" ref="L11:N24">I11+F11</f>
        <v>34273.72</v>
      </c>
      <c r="M11" s="226">
        <f t="shared" si="3"/>
        <v>16845.61500000001</v>
      </c>
      <c r="N11" s="458">
        <f t="shared" si="3"/>
        <v>51119.33500000001</v>
      </c>
      <c r="O11" s="448">
        <f aca="true" t="shared" si="4" ref="O11:O24">N11+E11</f>
        <v>64140.542000000016</v>
      </c>
    </row>
    <row r="12" spans="1:15" ht="18.75" customHeight="1">
      <c r="A12" s="596"/>
      <c r="B12" s="242" t="s">
        <v>4</v>
      </c>
      <c r="C12" s="46">
        <v>11490.663999999995</v>
      </c>
      <c r="D12" s="54">
        <v>2437.2589999999996</v>
      </c>
      <c r="E12" s="463">
        <f t="shared" si="0"/>
        <v>13927.922999999995</v>
      </c>
      <c r="F12" s="46">
        <v>21477.372000000003</v>
      </c>
      <c r="G12" s="44">
        <v>10834.468999999997</v>
      </c>
      <c r="H12" s="49">
        <f t="shared" si="1"/>
        <v>32311.841</v>
      </c>
      <c r="I12" s="52">
        <v>13366.740999999996</v>
      </c>
      <c r="J12" s="51">
        <v>5140.989</v>
      </c>
      <c r="K12" s="50">
        <f t="shared" si="2"/>
        <v>18507.729999999996</v>
      </c>
      <c r="L12" s="184">
        <f t="shared" si="3"/>
        <v>34844.113</v>
      </c>
      <c r="M12" s="204">
        <f t="shared" si="3"/>
        <v>15975.457999999997</v>
      </c>
      <c r="N12" s="459">
        <f t="shared" si="3"/>
        <v>50819.570999999996</v>
      </c>
      <c r="O12" s="449">
        <f t="shared" si="4"/>
        <v>64747.49399999999</v>
      </c>
    </row>
    <row r="13" spans="1:15" ht="18.75" customHeight="1">
      <c r="A13" s="596"/>
      <c r="B13" s="242" t="s">
        <v>3</v>
      </c>
      <c r="C13" s="46">
        <v>12799.938000000004</v>
      </c>
      <c r="D13" s="54">
        <v>2855.977</v>
      </c>
      <c r="E13" s="463">
        <f t="shared" si="0"/>
        <v>15655.915000000005</v>
      </c>
      <c r="F13" s="46">
        <v>22139.188999999988</v>
      </c>
      <c r="G13" s="44">
        <v>13137.115000000002</v>
      </c>
      <c r="H13" s="49">
        <f t="shared" si="1"/>
        <v>35276.30399999999</v>
      </c>
      <c r="I13" s="184">
        <v>10475.223</v>
      </c>
      <c r="J13" s="51">
        <v>5355.985999999998</v>
      </c>
      <c r="K13" s="50">
        <f t="shared" si="2"/>
        <v>15831.208999999999</v>
      </c>
      <c r="L13" s="184">
        <f t="shared" si="3"/>
        <v>32614.41199999999</v>
      </c>
      <c r="M13" s="204">
        <f t="shared" si="3"/>
        <v>18493.101</v>
      </c>
      <c r="N13" s="459">
        <f t="shared" si="3"/>
        <v>51107.51299999999</v>
      </c>
      <c r="O13" s="449">
        <f t="shared" si="4"/>
        <v>66763.428</v>
      </c>
    </row>
    <row r="14" spans="1:15" ht="18.75" customHeight="1">
      <c r="A14" s="596"/>
      <c r="B14" s="242" t="s">
        <v>14</v>
      </c>
      <c r="C14" s="46">
        <v>11694.565000000008</v>
      </c>
      <c r="D14" s="54">
        <v>1441.298</v>
      </c>
      <c r="E14" s="463">
        <f t="shared" si="0"/>
        <v>13135.863000000008</v>
      </c>
      <c r="F14" s="46">
        <v>24734.897999999983</v>
      </c>
      <c r="G14" s="44">
        <v>12783.227000000006</v>
      </c>
      <c r="H14" s="49">
        <f t="shared" si="1"/>
        <v>37518.124999999985</v>
      </c>
      <c r="I14" s="52">
        <v>17968.26</v>
      </c>
      <c r="J14" s="51">
        <v>4994.878</v>
      </c>
      <c r="K14" s="50">
        <f t="shared" si="2"/>
        <v>22963.138</v>
      </c>
      <c r="L14" s="184">
        <f t="shared" si="3"/>
        <v>42703.15799999998</v>
      </c>
      <c r="M14" s="204">
        <f t="shared" si="3"/>
        <v>17778.105000000007</v>
      </c>
      <c r="N14" s="459">
        <f t="shared" si="3"/>
        <v>60481.262999999984</v>
      </c>
      <c r="O14" s="449">
        <f t="shared" si="4"/>
        <v>73617.12599999999</v>
      </c>
    </row>
    <row r="15" spans="1:15" s="58" customFormat="1" ht="18.75" customHeight="1">
      <c r="A15" s="596"/>
      <c r="B15" s="242" t="s">
        <v>13</v>
      </c>
      <c r="C15" s="46">
        <v>12296.557999999994</v>
      </c>
      <c r="D15" s="54">
        <v>1740.4930000000002</v>
      </c>
      <c r="E15" s="463">
        <f t="shared" si="0"/>
        <v>14037.050999999994</v>
      </c>
      <c r="F15" s="46">
        <v>25167.995000000006</v>
      </c>
      <c r="G15" s="44">
        <v>12809.701999999996</v>
      </c>
      <c r="H15" s="49">
        <f t="shared" si="1"/>
        <v>37977.697</v>
      </c>
      <c r="I15" s="52">
        <v>16046.46</v>
      </c>
      <c r="J15" s="51">
        <v>5585.725000000002</v>
      </c>
      <c r="K15" s="50">
        <f t="shared" si="2"/>
        <v>21632.185</v>
      </c>
      <c r="L15" s="184">
        <f t="shared" si="3"/>
        <v>41214.455</v>
      </c>
      <c r="M15" s="204">
        <f t="shared" si="3"/>
        <v>18395.426999999996</v>
      </c>
      <c r="N15" s="459">
        <f t="shared" si="3"/>
        <v>59609.882</v>
      </c>
      <c r="O15" s="449">
        <f t="shared" si="4"/>
        <v>73646.93299999999</v>
      </c>
    </row>
    <row r="16" spans="1:15" s="193" customFormat="1" ht="18.75" customHeight="1">
      <c r="A16" s="596"/>
      <c r="B16" s="243" t="s">
        <v>12</v>
      </c>
      <c r="C16" s="46">
        <v>12352.403000000006</v>
      </c>
      <c r="D16" s="54">
        <v>1925.4000000000005</v>
      </c>
      <c r="E16" s="463">
        <f t="shared" si="0"/>
        <v>14277.803000000007</v>
      </c>
      <c r="F16" s="46">
        <v>22046.979999999992</v>
      </c>
      <c r="G16" s="44">
        <v>13116.366</v>
      </c>
      <c r="H16" s="49">
        <f t="shared" si="1"/>
        <v>35163.34599999999</v>
      </c>
      <c r="I16" s="52">
        <v>11266.310000000001</v>
      </c>
      <c r="J16" s="51">
        <v>5988.25</v>
      </c>
      <c r="K16" s="50">
        <f t="shared" si="2"/>
        <v>17254.56</v>
      </c>
      <c r="L16" s="184">
        <f t="shared" si="3"/>
        <v>33313.28999999999</v>
      </c>
      <c r="M16" s="204">
        <f t="shared" si="3"/>
        <v>19104.616</v>
      </c>
      <c r="N16" s="459">
        <f t="shared" si="3"/>
        <v>52417.90599999999</v>
      </c>
      <c r="O16" s="449">
        <f t="shared" si="4"/>
        <v>66695.709</v>
      </c>
    </row>
    <row r="17" spans="1:15" s="196" customFormat="1" ht="18.75" customHeight="1">
      <c r="A17" s="596"/>
      <c r="B17" s="242" t="s">
        <v>11</v>
      </c>
      <c r="C17" s="46">
        <v>12870.292999999994</v>
      </c>
      <c r="D17" s="54">
        <v>1583.259999999998</v>
      </c>
      <c r="E17" s="463">
        <f t="shared" si="0"/>
        <v>14453.552999999993</v>
      </c>
      <c r="F17" s="46">
        <v>21280.061999999998</v>
      </c>
      <c r="G17" s="44">
        <v>13676.980999999998</v>
      </c>
      <c r="H17" s="49">
        <f t="shared" si="1"/>
        <v>34957.043</v>
      </c>
      <c r="I17" s="52">
        <v>11004.346999999998</v>
      </c>
      <c r="J17" s="51">
        <v>5972.0470000000005</v>
      </c>
      <c r="K17" s="50">
        <f t="shared" si="2"/>
        <v>16976.394</v>
      </c>
      <c r="L17" s="184">
        <f t="shared" si="3"/>
        <v>32284.408999999996</v>
      </c>
      <c r="M17" s="204">
        <f t="shared" si="3"/>
        <v>19649.028</v>
      </c>
      <c r="N17" s="459">
        <f t="shared" si="3"/>
        <v>51933.437</v>
      </c>
      <c r="O17" s="449">
        <f t="shared" si="4"/>
        <v>66386.98999999999</v>
      </c>
    </row>
    <row r="18" spans="1:15" s="203" customFormat="1" ht="18.75" customHeight="1">
      <c r="A18" s="596"/>
      <c r="B18" s="242" t="s">
        <v>10</v>
      </c>
      <c r="C18" s="46">
        <v>14255.515000000009</v>
      </c>
      <c r="D18" s="54">
        <v>1967.489199999997</v>
      </c>
      <c r="E18" s="463">
        <f t="shared" si="0"/>
        <v>16223.004200000005</v>
      </c>
      <c r="F18" s="46">
        <v>22065.239999999994</v>
      </c>
      <c r="G18" s="44">
        <v>13636.585000000005</v>
      </c>
      <c r="H18" s="49">
        <f t="shared" si="1"/>
        <v>35701.825</v>
      </c>
      <c r="I18" s="52">
        <v>12241.455000000004</v>
      </c>
      <c r="J18" s="51">
        <v>7078.786</v>
      </c>
      <c r="K18" s="50">
        <f t="shared" si="2"/>
        <v>19320.241</v>
      </c>
      <c r="L18" s="184">
        <f t="shared" si="3"/>
        <v>34306.695</v>
      </c>
      <c r="M18" s="204">
        <f t="shared" si="3"/>
        <v>20715.371000000006</v>
      </c>
      <c r="N18" s="459">
        <f t="shared" si="3"/>
        <v>55022.066</v>
      </c>
      <c r="O18" s="449">
        <f t="shared" si="4"/>
        <v>71245.0702</v>
      </c>
    </row>
    <row r="19" spans="1:15" ht="18.75" customHeight="1">
      <c r="A19" s="596"/>
      <c r="B19" s="242" t="s">
        <v>9</v>
      </c>
      <c r="C19" s="46">
        <v>13067.747999999994</v>
      </c>
      <c r="D19" s="54">
        <v>1619.4358999999981</v>
      </c>
      <c r="E19" s="463">
        <f t="shared" si="0"/>
        <v>14687.183899999993</v>
      </c>
      <c r="F19" s="46">
        <v>21064.309999999998</v>
      </c>
      <c r="G19" s="44">
        <v>12471.187</v>
      </c>
      <c r="H19" s="49">
        <f t="shared" si="1"/>
        <v>33535.496999999996</v>
      </c>
      <c r="I19" s="52">
        <v>11988.247000000003</v>
      </c>
      <c r="J19" s="51">
        <v>6024.746000000004</v>
      </c>
      <c r="K19" s="50">
        <f t="shared" si="2"/>
        <v>18012.993000000006</v>
      </c>
      <c r="L19" s="184">
        <f t="shared" si="3"/>
        <v>33052.557</v>
      </c>
      <c r="M19" s="204">
        <f t="shared" si="3"/>
        <v>18495.933000000005</v>
      </c>
      <c r="N19" s="459">
        <f t="shared" si="3"/>
        <v>51548.490000000005</v>
      </c>
      <c r="O19" s="449">
        <f t="shared" si="4"/>
        <v>66235.6739</v>
      </c>
    </row>
    <row r="20" spans="1:15" s="211" customFormat="1" ht="18.75" customHeight="1">
      <c r="A20" s="596"/>
      <c r="B20" s="242" t="s">
        <v>8</v>
      </c>
      <c r="C20" s="46">
        <v>11702.400999999996</v>
      </c>
      <c r="D20" s="54">
        <v>2518.9129999999986</v>
      </c>
      <c r="E20" s="463">
        <f t="shared" si="0"/>
        <v>14221.313999999995</v>
      </c>
      <c r="F20" s="46">
        <v>22667.23999999999</v>
      </c>
      <c r="G20" s="44">
        <v>13770.896999999999</v>
      </c>
      <c r="H20" s="49">
        <f t="shared" si="1"/>
        <v>36438.13699999999</v>
      </c>
      <c r="I20" s="52">
        <v>13365.398000000001</v>
      </c>
      <c r="J20" s="51">
        <v>6515.664</v>
      </c>
      <c r="K20" s="50">
        <f t="shared" si="2"/>
        <v>19881.062</v>
      </c>
      <c r="L20" s="184">
        <f t="shared" si="3"/>
        <v>36032.63799999999</v>
      </c>
      <c r="M20" s="204">
        <f t="shared" si="3"/>
        <v>20286.560999999998</v>
      </c>
      <c r="N20" s="459">
        <f t="shared" si="3"/>
        <v>56319.19899999999</v>
      </c>
      <c r="O20" s="449">
        <f t="shared" si="4"/>
        <v>70540.51299999999</v>
      </c>
    </row>
    <row r="21" spans="1:15" s="48" customFormat="1" ht="18.75" customHeight="1">
      <c r="A21" s="596"/>
      <c r="B21" s="242" t="s">
        <v>7</v>
      </c>
      <c r="C21" s="46">
        <v>13765.259000000005</v>
      </c>
      <c r="D21" s="54">
        <v>2224.5569999999984</v>
      </c>
      <c r="E21" s="463">
        <f t="shared" si="0"/>
        <v>15989.816000000004</v>
      </c>
      <c r="F21" s="46">
        <v>22100.73799999999</v>
      </c>
      <c r="G21" s="44">
        <v>13358.155000000002</v>
      </c>
      <c r="H21" s="49">
        <f t="shared" si="1"/>
        <v>35458.893</v>
      </c>
      <c r="I21" s="52">
        <v>12151.676</v>
      </c>
      <c r="J21" s="51">
        <v>6608.812</v>
      </c>
      <c r="K21" s="50">
        <f t="shared" si="2"/>
        <v>18760.487999999998</v>
      </c>
      <c r="L21" s="184">
        <f t="shared" si="3"/>
        <v>34252.41399999999</v>
      </c>
      <c r="M21" s="204">
        <f t="shared" si="3"/>
        <v>19966.967000000004</v>
      </c>
      <c r="N21" s="459">
        <f t="shared" si="3"/>
        <v>54219.380999999994</v>
      </c>
      <c r="O21" s="449">
        <f t="shared" si="4"/>
        <v>70209.197</v>
      </c>
    </row>
    <row r="22" spans="1:15" ht="18.75" customHeight="1" thickBot="1">
      <c r="A22" s="597"/>
      <c r="B22" s="242" t="s">
        <v>6</v>
      </c>
      <c r="C22" s="46">
        <v>14848.676000000009</v>
      </c>
      <c r="D22" s="54">
        <v>2639.461</v>
      </c>
      <c r="E22" s="463">
        <f t="shared" si="0"/>
        <v>17488.13700000001</v>
      </c>
      <c r="F22" s="46">
        <v>22821.18699999999</v>
      </c>
      <c r="G22" s="44">
        <v>14656.612000000001</v>
      </c>
      <c r="H22" s="49">
        <f t="shared" si="1"/>
        <v>37477.79899999999</v>
      </c>
      <c r="I22" s="52">
        <v>10573.151999999998</v>
      </c>
      <c r="J22" s="51">
        <v>6280.911</v>
      </c>
      <c r="K22" s="50">
        <f t="shared" si="2"/>
        <v>16854.063</v>
      </c>
      <c r="L22" s="184">
        <f t="shared" si="3"/>
        <v>33394.33899999999</v>
      </c>
      <c r="M22" s="204">
        <f t="shared" si="3"/>
        <v>20937.523</v>
      </c>
      <c r="N22" s="459">
        <f t="shared" si="3"/>
        <v>54331.861999999994</v>
      </c>
      <c r="O22" s="449">
        <f t="shared" si="4"/>
        <v>71819.99900000001</v>
      </c>
    </row>
    <row r="23" spans="1:15" ht="3.75" customHeight="1">
      <c r="A23" s="57"/>
      <c r="B23" s="244"/>
      <c r="C23" s="56"/>
      <c r="D23" s="55"/>
      <c r="E23" s="464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05">
        <f t="shared" si="3"/>
        <v>0</v>
      </c>
      <c r="N23" s="460">
        <f t="shared" si="3"/>
        <v>0</v>
      </c>
      <c r="O23" s="450">
        <f t="shared" si="4"/>
        <v>0</v>
      </c>
    </row>
    <row r="24" spans="1:15" s="447" customFormat="1" ht="19.5" customHeight="1">
      <c r="A24" s="440">
        <v>2018</v>
      </c>
      <c r="B24" s="242" t="s">
        <v>5</v>
      </c>
      <c r="C24" s="46">
        <v>11110.93499999999</v>
      </c>
      <c r="D24" s="441">
        <v>1972.955999999998</v>
      </c>
      <c r="E24" s="465">
        <f t="shared" si="0"/>
        <v>13083.890999999989</v>
      </c>
      <c r="F24" s="442">
        <v>22030.246000000006</v>
      </c>
      <c r="G24" s="44">
        <v>11446.323000000006</v>
      </c>
      <c r="H24" s="443">
        <f>G24+F24</f>
        <v>33476.56900000001</v>
      </c>
      <c r="I24" s="52">
        <v>15825.179</v>
      </c>
      <c r="J24" s="51">
        <v>4884.178000000001</v>
      </c>
      <c r="K24" s="444">
        <f>J24+I24</f>
        <v>20709.357</v>
      </c>
      <c r="L24" s="445">
        <f t="shared" si="3"/>
        <v>37855.425</v>
      </c>
      <c r="M24" s="446">
        <f t="shared" si="3"/>
        <v>16330.501000000007</v>
      </c>
      <c r="N24" s="461">
        <f t="shared" si="3"/>
        <v>54185.92600000001</v>
      </c>
      <c r="O24" s="457">
        <f t="shared" si="4"/>
        <v>67269.817</v>
      </c>
    </row>
    <row r="25" spans="1:15" s="447" customFormat="1" ht="19.5" customHeight="1">
      <c r="A25" s="440"/>
      <c r="B25" s="242" t="s">
        <v>4</v>
      </c>
      <c r="C25" s="46">
        <v>11595.972999999994</v>
      </c>
      <c r="D25" s="441">
        <v>1689.751999999999</v>
      </c>
      <c r="E25" s="465">
        <f>D25+C25</f>
        <v>13285.724999999993</v>
      </c>
      <c r="F25" s="442">
        <v>20137.19900000001</v>
      </c>
      <c r="G25" s="44">
        <v>11441.989999999996</v>
      </c>
      <c r="H25" s="443">
        <f>G25+F25</f>
        <v>31579.189000000006</v>
      </c>
      <c r="I25" s="52">
        <v>12991.491999999997</v>
      </c>
      <c r="J25" s="51">
        <v>4717.285</v>
      </c>
      <c r="K25" s="444">
        <f>J25+I25</f>
        <v>17708.776999999995</v>
      </c>
      <c r="L25" s="445">
        <f aca="true" t="shared" si="5" ref="L25:N26">I25+F25</f>
        <v>33128.691000000006</v>
      </c>
      <c r="M25" s="446">
        <f t="shared" si="5"/>
        <v>16159.274999999996</v>
      </c>
      <c r="N25" s="461">
        <f t="shared" si="5"/>
        <v>49287.966</v>
      </c>
      <c r="O25" s="457">
        <f>N25+E25</f>
        <v>62573.69099999999</v>
      </c>
    </row>
    <row r="26" spans="1:15" s="447" customFormat="1" ht="19.5" customHeight="1" thickBot="1">
      <c r="A26" s="440"/>
      <c r="B26" s="242" t="s">
        <v>3</v>
      </c>
      <c r="C26" s="46">
        <v>12866.632999999994</v>
      </c>
      <c r="D26" s="441">
        <v>2284.7239999999983</v>
      </c>
      <c r="E26" s="465">
        <f>D26+C26</f>
        <v>15151.356999999993</v>
      </c>
      <c r="F26" s="442">
        <v>24563.03300000001</v>
      </c>
      <c r="G26" s="44">
        <v>14469.632999999998</v>
      </c>
      <c r="H26" s="443">
        <f>G26+F26</f>
        <v>39032.66600000001</v>
      </c>
      <c r="I26" s="52">
        <v>11378.896</v>
      </c>
      <c r="J26" s="51">
        <v>5860.1280000000015</v>
      </c>
      <c r="K26" s="444">
        <f>J26+I26</f>
        <v>17239.024</v>
      </c>
      <c r="L26" s="445">
        <f t="shared" si="5"/>
        <v>35941.92900000001</v>
      </c>
      <c r="M26" s="446">
        <f t="shared" si="5"/>
        <v>20329.761</v>
      </c>
      <c r="N26" s="461">
        <f t="shared" si="5"/>
        <v>56271.69000000002</v>
      </c>
      <c r="O26" s="457">
        <f>N26+E26</f>
        <v>71423.047</v>
      </c>
    </row>
    <row r="27" spans="1:15" ht="18" customHeight="1">
      <c r="A27" s="47" t="s">
        <v>2</v>
      </c>
      <c r="B27" s="37"/>
      <c r="C27" s="36"/>
      <c r="D27" s="35"/>
      <c r="E27" s="466"/>
      <c r="F27" s="36"/>
      <c r="G27" s="35"/>
      <c r="H27" s="34"/>
      <c r="I27" s="36"/>
      <c r="J27" s="35"/>
      <c r="K27" s="34"/>
      <c r="L27" s="61"/>
      <c r="M27" s="205"/>
      <c r="N27" s="460"/>
      <c r="O27" s="450"/>
    </row>
    <row r="28" spans="1:15" ht="18" customHeight="1">
      <c r="A28" s="32" t="s">
        <v>149</v>
      </c>
      <c r="B28" s="43"/>
      <c r="C28" s="46">
        <f>SUM(C11:C13)</f>
        <v>36120.596000000005</v>
      </c>
      <c r="D28" s="44">
        <f aca="true" t="shared" si="6" ref="D28:O28">SUM(D11:D13)</f>
        <v>6484.448999999999</v>
      </c>
      <c r="E28" s="467">
        <f t="shared" si="6"/>
        <v>42605.04500000001</v>
      </c>
      <c r="F28" s="46">
        <f t="shared" si="6"/>
        <v>67573.828</v>
      </c>
      <c r="G28" s="44">
        <f t="shared" si="6"/>
        <v>37166.58300000001</v>
      </c>
      <c r="H28" s="45">
        <f t="shared" si="6"/>
        <v>104740.41100000001</v>
      </c>
      <c r="I28" s="46">
        <f t="shared" si="6"/>
        <v>34158.416999999994</v>
      </c>
      <c r="J28" s="44">
        <f t="shared" si="6"/>
        <v>14147.590999999997</v>
      </c>
      <c r="K28" s="45">
        <f t="shared" si="6"/>
        <v>48306.007999999994</v>
      </c>
      <c r="L28" s="46">
        <f t="shared" si="6"/>
        <v>101732.245</v>
      </c>
      <c r="M28" s="206">
        <f t="shared" si="6"/>
        <v>51314.174</v>
      </c>
      <c r="N28" s="467">
        <f t="shared" si="6"/>
        <v>153046.419</v>
      </c>
      <c r="O28" s="451">
        <f t="shared" si="6"/>
        <v>195651.464</v>
      </c>
    </row>
    <row r="29" spans="1:15" ht="18" customHeight="1" thickBot="1">
      <c r="A29" s="32" t="s">
        <v>150</v>
      </c>
      <c r="B29" s="43"/>
      <c r="C29" s="42">
        <f>SUM(C24:C26)</f>
        <v>35573.54099999998</v>
      </c>
      <c r="D29" s="39">
        <f aca="true" t="shared" si="7" ref="D29:O29">SUM(D24:D26)</f>
        <v>5947.431999999995</v>
      </c>
      <c r="E29" s="468">
        <f t="shared" si="7"/>
        <v>41520.97299999997</v>
      </c>
      <c r="F29" s="41">
        <f t="shared" si="7"/>
        <v>66730.47800000003</v>
      </c>
      <c r="G29" s="39">
        <f t="shared" si="7"/>
        <v>37357.945999999996</v>
      </c>
      <c r="H29" s="40">
        <f t="shared" si="7"/>
        <v>104088.42400000003</v>
      </c>
      <c r="I29" s="41">
        <f t="shared" si="7"/>
        <v>40195.566999999995</v>
      </c>
      <c r="J29" s="39">
        <f t="shared" si="7"/>
        <v>15461.591</v>
      </c>
      <c r="K29" s="40">
        <f t="shared" si="7"/>
        <v>55657.157999999996</v>
      </c>
      <c r="L29" s="41">
        <f t="shared" si="7"/>
        <v>106926.04500000001</v>
      </c>
      <c r="M29" s="207">
        <f t="shared" si="7"/>
        <v>52819.537000000004</v>
      </c>
      <c r="N29" s="468">
        <f t="shared" si="7"/>
        <v>159745.58200000002</v>
      </c>
      <c r="O29" s="452">
        <f t="shared" si="7"/>
        <v>201266.555</v>
      </c>
    </row>
    <row r="30" spans="1:15" ht="17.25" customHeight="1">
      <c r="A30" s="38" t="s">
        <v>1</v>
      </c>
      <c r="B30" s="37"/>
      <c r="C30" s="36"/>
      <c r="D30" s="35"/>
      <c r="E30" s="469"/>
      <c r="F30" s="36"/>
      <c r="G30" s="35"/>
      <c r="H30" s="33"/>
      <c r="I30" s="36"/>
      <c r="J30" s="35"/>
      <c r="K30" s="34"/>
      <c r="L30" s="61"/>
      <c r="M30" s="205"/>
      <c r="N30" s="469"/>
      <c r="O30" s="450"/>
    </row>
    <row r="31" spans="1:15" ht="17.25" customHeight="1">
      <c r="A31" s="32" t="s">
        <v>151</v>
      </c>
      <c r="B31" s="31"/>
      <c r="C31" s="227">
        <f>(C26/C13-1)*100</f>
        <v>0.5210572113707901</v>
      </c>
      <c r="D31" s="228">
        <f aca="true" t="shared" si="8" ref="D31:O31">(D26/D13-1)*100</f>
        <v>-20.002016822964663</v>
      </c>
      <c r="E31" s="470">
        <f t="shared" si="8"/>
        <v>-3.2227947073039886</v>
      </c>
      <c r="F31" s="227">
        <f t="shared" si="8"/>
        <v>10.948205916666698</v>
      </c>
      <c r="G31" s="229">
        <f t="shared" si="8"/>
        <v>10.143155479722887</v>
      </c>
      <c r="H31" s="230">
        <f t="shared" si="8"/>
        <v>10.648400127178913</v>
      </c>
      <c r="I31" s="231">
        <f t="shared" si="8"/>
        <v>8.626766227315642</v>
      </c>
      <c r="J31" s="228">
        <f t="shared" si="8"/>
        <v>9.412683304250669</v>
      </c>
      <c r="K31" s="232">
        <f t="shared" si="8"/>
        <v>8.892656271545674</v>
      </c>
      <c r="L31" s="231">
        <f t="shared" si="8"/>
        <v>10.202596937820063</v>
      </c>
      <c r="M31" s="233">
        <f t="shared" si="8"/>
        <v>9.931595571775652</v>
      </c>
      <c r="N31" s="470">
        <f t="shared" si="8"/>
        <v>10.104535902578604</v>
      </c>
      <c r="O31" s="453">
        <f t="shared" si="8"/>
        <v>6.979298606416684</v>
      </c>
    </row>
    <row r="32" spans="1:15" ht="7.5" customHeight="1" thickBot="1">
      <c r="A32" s="30"/>
      <c r="B32" s="29"/>
      <c r="C32" s="28"/>
      <c r="D32" s="27"/>
      <c r="E32" s="471"/>
      <c r="F32" s="26"/>
      <c r="G32" s="24"/>
      <c r="H32" s="23"/>
      <c r="I32" s="26"/>
      <c r="J32" s="24"/>
      <c r="K32" s="25"/>
      <c r="L32" s="26"/>
      <c r="M32" s="208"/>
      <c r="N32" s="471"/>
      <c r="O32" s="454"/>
    </row>
    <row r="33" spans="1:15" ht="17.25" customHeight="1">
      <c r="A33" s="22" t="s">
        <v>0</v>
      </c>
      <c r="B33" s="21"/>
      <c r="C33" s="20"/>
      <c r="D33" s="19"/>
      <c r="E33" s="472"/>
      <c r="F33" s="18"/>
      <c r="G33" s="16"/>
      <c r="H33" s="15"/>
      <c r="I33" s="18"/>
      <c r="J33" s="16"/>
      <c r="K33" s="17"/>
      <c r="L33" s="18"/>
      <c r="M33" s="209"/>
      <c r="N33" s="472"/>
      <c r="O33" s="455"/>
    </row>
    <row r="34" spans="1:15" ht="17.25" customHeight="1" thickBot="1">
      <c r="A34" s="215" t="s">
        <v>152</v>
      </c>
      <c r="B34" s="14"/>
      <c r="C34" s="13">
        <f aca="true" t="shared" si="9" ref="C34:O34">(C29/C28-1)*100</f>
        <v>-1.5145237359871389</v>
      </c>
      <c r="D34" s="9">
        <f t="shared" si="9"/>
        <v>-8.281613441635571</v>
      </c>
      <c r="E34" s="473">
        <f t="shared" si="9"/>
        <v>-2.544468618681295</v>
      </c>
      <c r="F34" s="13">
        <f t="shared" si="9"/>
        <v>-1.2480423633835946</v>
      </c>
      <c r="G34" s="12">
        <f t="shared" si="9"/>
        <v>0.5148791859611812</v>
      </c>
      <c r="H34" s="8">
        <f t="shared" si="9"/>
        <v>-0.62247893986207</v>
      </c>
      <c r="I34" s="11">
        <f t="shared" si="9"/>
        <v>17.67397476294057</v>
      </c>
      <c r="J34" s="9">
        <f t="shared" si="9"/>
        <v>9.287800304659676</v>
      </c>
      <c r="K34" s="10">
        <f t="shared" si="9"/>
        <v>15.217879316378212</v>
      </c>
      <c r="L34" s="11">
        <f t="shared" si="9"/>
        <v>5.105362611431619</v>
      </c>
      <c r="M34" s="210">
        <f t="shared" si="9"/>
        <v>2.933620250810254</v>
      </c>
      <c r="N34" s="473">
        <f t="shared" si="9"/>
        <v>4.377209897344958</v>
      </c>
      <c r="O34" s="456">
        <f t="shared" si="9"/>
        <v>2.8699458134389344</v>
      </c>
    </row>
    <row r="35" spans="1:14" s="5" customFormat="1" ht="6" customHeight="1" thickTop="1">
      <c r="A35" s="60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60" t="s">
        <v>137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C9:C10"/>
    <mergeCell ref="D9:D10"/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</mergeCells>
  <conditionalFormatting sqref="P31:IV31 P34:IV34">
    <cfRule type="cellIs" priority="10" dxfId="99" operator="lessThan" stopIfTrue="1">
      <formula>0</formula>
    </cfRule>
  </conditionalFormatting>
  <conditionalFormatting sqref="A31:B31 A34:B34">
    <cfRule type="cellIs" priority="3" dxfId="99" operator="lessThan" stopIfTrue="1">
      <formula>0</formula>
    </cfRule>
  </conditionalFormatting>
  <conditionalFormatting sqref="C30:M34 O30:O34">
    <cfRule type="cellIs" priority="4" dxfId="100" operator="lessThan" stopIfTrue="1">
      <formula>0</formula>
    </cfRule>
    <cfRule type="cellIs" priority="5" dxfId="101" operator="greaterThanOrEqual" stopIfTrue="1">
      <formula>0</formula>
    </cfRule>
  </conditionalFormatting>
  <conditionalFormatting sqref="N30:N34">
    <cfRule type="cellIs" priority="1" dxfId="100" operator="lessThan" stopIfTrue="1">
      <formula>0</formula>
    </cfRule>
    <cfRule type="cellIs" priority="2" dxfId="10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  <ignoredErrors>
    <ignoredError sqref="C28:O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4"/>
  <sheetViews>
    <sheetView showGridLines="0" zoomScale="90" zoomScaleNormal="90" zoomScalePageLayoutView="0" workbookViewId="0" topLeftCell="A1">
      <selection activeCell="A15" sqref="A15:IV15"/>
    </sheetView>
  </sheetViews>
  <sheetFormatPr defaultColWidth="9.140625" defaultRowHeight="15"/>
  <cols>
    <col min="1" max="1" width="23.57421875" style="62" customWidth="1"/>
    <col min="2" max="2" width="10.140625" style="62" customWidth="1"/>
    <col min="3" max="3" width="11.421875" style="62" customWidth="1"/>
    <col min="4" max="4" width="10.00390625" style="62" bestFit="1" customWidth="1"/>
    <col min="5" max="5" width="9.00390625" style="62" customWidth="1"/>
    <col min="6" max="6" width="10.28125" style="62" customWidth="1"/>
    <col min="7" max="7" width="11.00390625" style="62" customWidth="1"/>
    <col min="8" max="8" width="10.421875" style="62" customWidth="1"/>
    <col min="9" max="9" width="7.7109375" style="62" bestFit="1" customWidth="1"/>
    <col min="10" max="10" width="11.140625" style="62" bestFit="1" customWidth="1"/>
    <col min="11" max="11" width="10.28125" style="62" customWidth="1"/>
    <col min="12" max="12" width="11.8515625" style="62" customWidth="1"/>
    <col min="13" max="13" width="9.00390625" style="62" bestFit="1" customWidth="1"/>
    <col min="14" max="14" width="11.140625" style="62" bestFit="1" customWidth="1"/>
    <col min="15" max="15" width="11.00390625" style="62" customWidth="1"/>
    <col min="16" max="16" width="11.140625" style="62" bestFit="1" customWidth="1"/>
    <col min="17" max="17" width="7.7109375" style="62" bestFit="1" customWidth="1"/>
    <col min="18" max="16384" width="9.140625" style="62" customWidth="1"/>
  </cols>
  <sheetData>
    <row r="1" spans="14:17" ht="16.5">
      <c r="N1" s="619"/>
      <c r="O1" s="619"/>
      <c r="P1" s="619" t="s">
        <v>26</v>
      </c>
      <c r="Q1" s="619"/>
    </row>
    <row r="2" ht="7.5" customHeight="1" thickBot="1"/>
    <row r="3" spans="1:17" ht="24" customHeight="1">
      <c r="A3" s="625" t="s">
        <v>36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7"/>
    </row>
    <row r="4" spans="1:17" ht="18" customHeight="1" thickBot="1">
      <c r="A4" s="628" t="s">
        <v>35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30"/>
    </row>
    <row r="5" spans="1:17" ht="15" thickBot="1">
      <c r="A5" s="610" t="s">
        <v>138</v>
      </c>
      <c r="B5" s="620" t="s">
        <v>33</v>
      </c>
      <c r="C5" s="621"/>
      <c r="D5" s="621"/>
      <c r="E5" s="621"/>
      <c r="F5" s="622"/>
      <c r="G5" s="622"/>
      <c r="H5" s="622"/>
      <c r="I5" s="623"/>
      <c r="J5" s="621" t="s">
        <v>32</v>
      </c>
      <c r="K5" s="621"/>
      <c r="L5" s="621"/>
      <c r="M5" s="621"/>
      <c r="N5" s="621"/>
      <c r="O5" s="621"/>
      <c r="P5" s="621"/>
      <c r="Q5" s="624"/>
    </row>
    <row r="6" spans="1:17" s="241" customFormat="1" ht="25.5" customHeight="1" thickBot="1">
      <c r="A6" s="611"/>
      <c r="B6" s="607" t="s">
        <v>153</v>
      </c>
      <c r="C6" s="608"/>
      <c r="D6" s="609"/>
      <c r="E6" s="613" t="s">
        <v>31</v>
      </c>
      <c r="F6" s="607" t="s">
        <v>154</v>
      </c>
      <c r="G6" s="608"/>
      <c r="H6" s="609"/>
      <c r="I6" s="615" t="s">
        <v>30</v>
      </c>
      <c r="J6" s="607" t="s">
        <v>155</v>
      </c>
      <c r="K6" s="617"/>
      <c r="L6" s="618"/>
      <c r="M6" s="613" t="s">
        <v>31</v>
      </c>
      <c r="N6" s="607" t="s">
        <v>156</v>
      </c>
      <c r="O6" s="617"/>
      <c r="P6" s="618"/>
      <c r="Q6" s="613" t="s">
        <v>30</v>
      </c>
    </row>
    <row r="7" spans="1:17" s="66" customFormat="1" ht="26.25" thickBot="1">
      <c r="A7" s="612"/>
      <c r="B7" s="70" t="s">
        <v>20</v>
      </c>
      <c r="C7" s="67" t="s">
        <v>19</v>
      </c>
      <c r="D7" s="67" t="s">
        <v>15</v>
      </c>
      <c r="E7" s="614"/>
      <c r="F7" s="70" t="s">
        <v>20</v>
      </c>
      <c r="G7" s="68" t="s">
        <v>19</v>
      </c>
      <c r="H7" s="67" t="s">
        <v>15</v>
      </c>
      <c r="I7" s="616"/>
      <c r="J7" s="70" t="s">
        <v>20</v>
      </c>
      <c r="K7" s="67" t="s">
        <v>19</v>
      </c>
      <c r="L7" s="68" t="s">
        <v>15</v>
      </c>
      <c r="M7" s="614"/>
      <c r="N7" s="69" t="s">
        <v>20</v>
      </c>
      <c r="O7" s="68" t="s">
        <v>19</v>
      </c>
      <c r="P7" s="67" t="s">
        <v>15</v>
      </c>
      <c r="Q7" s="614"/>
    </row>
    <row r="8" spans="1:17" s="521" customFormat="1" ht="17.25" customHeight="1" thickBot="1">
      <c r="A8" s="514" t="s">
        <v>22</v>
      </c>
      <c r="B8" s="515">
        <f>SUM(B9:B19)</f>
        <v>1814037</v>
      </c>
      <c r="C8" s="516">
        <f>SUM(C9:C19)</f>
        <v>51877</v>
      </c>
      <c r="D8" s="516">
        <f aca="true" t="shared" si="0" ref="D8:D16">C8+B8</f>
        <v>1865914</v>
      </c>
      <c r="E8" s="517">
        <f aca="true" t="shared" si="1" ref="E8:E16">(D8/$D$8)</f>
        <v>1</v>
      </c>
      <c r="F8" s="515">
        <f>SUM(F9:F19)</f>
        <v>1924243</v>
      </c>
      <c r="G8" s="516">
        <f>SUM(G9:G19)</f>
        <v>61131</v>
      </c>
      <c r="H8" s="516">
        <f aca="true" t="shared" si="2" ref="H8:H16">G8+F8</f>
        <v>1985374</v>
      </c>
      <c r="I8" s="518">
        <f aca="true" t="shared" si="3" ref="I8:I16">(D8/H8-1)*100</f>
        <v>-6.017002338098509</v>
      </c>
      <c r="J8" s="519">
        <f>SUM(J9:J19)</f>
        <v>5388514</v>
      </c>
      <c r="K8" s="520">
        <f>SUM(K9:K19)</f>
        <v>177491</v>
      </c>
      <c r="L8" s="516">
        <f aca="true" t="shared" si="4" ref="L8:L16">K8+J8</f>
        <v>5566005</v>
      </c>
      <c r="M8" s="517">
        <f aca="true" t="shared" si="5" ref="M8:M16">(L8/$L$8)</f>
        <v>1</v>
      </c>
      <c r="N8" s="515">
        <f>SUM(N9:N19)</f>
        <v>5660812</v>
      </c>
      <c r="O8" s="516">
        <f>SUM(O9:O19)</f>
        <v>194641</v>
      </c>
      <c r="P8" s="516">
        <f aca="true" t="shared" si="6" ref="P8:P16">O8+N8</f>
        <v>5855453</v>
      </c>
      <c r="Q8" s="518">
        <f aca="true" t="shared" si="7" ref="Q8:Q16">(L8/P8-1)*100</f>
        <v>-4.943221301579914</v>
      </c>
    </row>
    <row r="9" spans="1:17" s="65" customFormat="1" ht="18" customHeight="1" thickTop="1">
      <c r="A9" s="350" t="s">
        <v>157</v>
      </c>
      <c r="B9" s="351">
        <v>1001804</v>
      </c>
      <c r="C9" s="352">
        <v>2661</v>
      </c>
      <c r="D9" s="352">
        <f t="shared" si="0"/>
        <v>1004465</v>
      </c>
      <c r="E9" s="353">
        <f t="shared" si="1"/>
        <v>0.5383233096487834</v>
      </c>
      <c r="F9" s="351">
        <v>1133676</v>
      </c>
      <c r="G9" s="352">
        <v>24913</v>
      </c>
      <c r="H9" s="352">
        <f t="shared" si="2"/>
        <v>1158589</v>
      </c>
      <c r="I9" s="354">
        <f t="shared" si="3"/>
        <v>-13.302732893200265</v>
      </c>
      <c r="J9" s="351">
        <v>2942816</v>
      </c>
      <c r="K9" s="352">
        <v>12649</v>
      </c>
      <c r="L9" s="352">
        <f t="shared" si="4"/>
        <v>2955465</v>
      </c>
      <c r="M9" s="353">
        <f t="shared" si="5"/>
        <v>0.5309849703692325</v>
      </c>
      <c r="N9" s="351">
        <v>3271963</v>
      </c>
      <c r="O9" s="352">
        <v>87635</v>
      </c>
      <c r="P9" s="352">
        <f t="shared" si="6"/>
        <v>3359598</v>
      </c>
      <c r="Q9" s="355">
        <f t="shared" si="7"/>
        <v>-12.029207065845382</v>
      </c>
    </row>
    <row r="10" spans="1:17" s="65" customFormat="1" ht="18" customHeight="1">
      <c r="A10" s="356" t="s">
        <v>158</v>
      </c>
      <c r="B10" s="357">
        <v>333899</v>
      </c>
      <c r="C10" s="358">
        <v>10291</v>
      </c>
      <c r="D10" s="358">
        <f t="shared" si="0"/>
        <v>344190</v>
      </c>
      <c r="E10" s="359">
        <f t="shared" si="1"/>
        <v>0.1844618776642439</v>
      </c>
      <c r="F10" s="357">
        <v>283585</v>
      </c>
      <c r="G10" s="358">
        <v>3631</v>
      </c>
      <c r="H10" s="358">
        <f t="shared" si="2"/>
        <v>287216</v>
      </c>
      <c r="I10" s="360">
        <f t="shared" si="3"/>
        <v>19.836638627374526</v>
      </c>
      <c r="J10" s="357">
        <v>1059733</v>
      </c>
      <c r="K10" s="358">
        <v>29362</v>
      </c>
      <c r="L10" s="358">
        <f t="shared" si="4"/>
        <v>1089095</v>
      </c>
      <c r="M10" s="359">
        <f t="shared" si="5"/>
        <v>0.19566906605365966</v>
      </c>
      <c r="N10" s="357">
        <v>890636</v>
      </c>
      <c r="O10" s="358">
        <v>14414</v>
      </c>
      <c r="P10" s="358">
        <f t="shared" si="6"/>
        <v>905050</v>
      </c>
      <c r="Q10" s="361">
        <f t="shared" si="7"/>
        <v>20.33534058891775</v>
      </c>
    </row>
    <row r="11" spans="1:17" s="65" customFormat="1" ht="18" customHeight="1">
      <c r="A11" s="356" t="s">
        <v>159</v>
      </c>
      <c r="B11" s="357">
        <v>252468</v>
      </c>
      <c r="C11" s="358">
        <v>113</v>
      </c>
      <c r="D11" s="358">
        <f t="shared" si="0"/>
        <v>252581</v>
      </c>
      <c r="E11" s="359">
        <f t="shared" si="1"/>
        <v>0.135365831437033</v>
      </c>
      <c r="F11" s="357">
        <v>304944</v>
      </c>
      <c r="G11" s="358"/>
      <c r="H11" s="358">
        <f t="shared" si="2"/>
        <v>304944</v>
      </c>
      <c r="I11" s="360">
        <f t="shared" si="3"/>
        <v>-17.171349493677525</v>
      </c>
      <c r="J11" s="357">
        <v>702719</v>
      </c>
      <c r="K11" s="358">
        <v>11952</v>
      </c>
      <c r="L11" s="358">
        <f t="shared" si="4"/>
        <v>714671</v>
      </c>
      <c r="M11" s="359">
        <f t="shared" si="5"/>
        <v>0.1283992738058985</v>
      </c>
      <c r="N11" s="357">
        <v>918645</v>
      </c>
      <c r="O11" s="358"/>
      <c r="P11" s="358">
        <f t="shared" si="6"/>
        <v>918645</v>
      </c>
      <c r="Q11" s="361">
        <f t="shared" si="7"/>
        <v>-22.203789276597597</v>
      </c>
    </row>
    <row r="12" spans="1:17" s="65" customFormat="1" ht="18" customHeight="1">
      <c r="A12" s="356" t="s">
        <v>160</v>
      </c>
      <c r="B12" s="357">
        <v>87858</v>
      </c>
      <c r="C12" s="358">
        <v>0</v>
      </c>
      <c r="D12" s="358">
        <f t="shared" si="0"/>
        <v>87858</v>
      </c>
      <c r="E12" s="359">
        <f t="shared" si="1"/>
        <v>0.04708577136995596</v>
      </c>
      <c r="F12" s="357">
        <v>79490</v>
      </c>
      <c r="G12" s="358"/>
      <c r="H12" s="358">
        <f t="shared" si="2"/>
        <v>79490</v>
      </c>
      <c r="I12" s="360">
        <f t="shared" si="3"/>
        <v>10.527110328343191</v>
      </c>
      <c r="J12" s="357">
        <v>261429</v>
      </c>
      <c r="K12" s="358">
        <v>85</v>
      </c>
      <c r="L12" s="358">
        <f t="shared" si="4"/>
        <v>261514</v>
      </c>
      <c r="M12" s="359">
        <f t="shared" si="5"/>
        <v>0.046984147516935394</v>
      </c>
      <c r="N12" s="357">
        <v>233105</v>
      </c>
      <c r="O12" s="358"/>
      <c r="P12" s="358">
        <f t="shared" si="6"/>
        <v>233105</v>
      </c>
      <c r="Q12" s="361">
        <f t="shared" si="7"/>
        <v>12.18721177151927</v>
      </c>
    </row>
    <row r="13" spans="1:17" s="65" customFormat="1" ht="18" customHeight="1">
      <c r="A13" s="356" t="s">
        <v>161</v>
      </c>
      <c r="B13" s="357">
        <v>87002</v>
      </c>
      <c r="C13" s="358">
        <v>0</v>
      </c>
      <c r="D13" s="358">
        <f>C13+B13</f>
        <v>87002</v>
      </c>
      <c r="E13" s="359">
        <f>(D13/$D$8)</f>
        <v>0.046627014964248086</v>
      </c>
      <c r="F13" s="357">
        <v>78538</v>
      </c>
      <c r="G13" s="358"/>
      <c r="H13" s="358">
        <f>G13+F13</f>
        <v>78538</v>
      </c>
      <c r="I13" s="360">
        <f t="shared" si="3"/>
        <v>10.77694873819044</v>
      </c>
      <c r="J13" s="357">
        <v>266222</v>
      </c>
      <c r="K13" s="358">
        <v>6017</v>
      </c>
      <c r="L13" s="358">
        <f>K13+J13</f>
        <v>272239</v>
      </c>
      <c r="M13" s="359">
        <f>(L13/$L$8)</f>
        <v>0.04891102325635712</v>
      </c>
      <c r="N13" s="357">
        <v>217039</v>
      </c>
      <c r="O13" s="358"/>
      <c r="P13" s="358">
        <f>O13+N13</f>
        <v>217039</v>
      </c>
      <c r="Q13" s="361">
        <f t="shared" si="7"/>
        <v>25.433217071586213</v>
      </c>
    </row>
    <row r="14" spans="1:17" s="65" customFormat="1" ht="18" customHeight="1">
      <c r="A14" s="356" t="s">
        <v>162</v>
      </c>
      <c r="B14" s="357">
        <v>35077</v>
      </c>
      <c r="C14" s="358">
        <v>0</v>
      </c>
      <c r="D14" s="358">
        <f>C14+B14</f>
        <v>35077</v>
      </c>
      <c r="E14" s="359">
        <f>(D14/$D$8)</f>
        <v>0.018798829956793293</v>
      </c>
      <c r="F14" s="357">
        <v>22348</v>
      </c>
      <c r="G14" s="358"/>
      <c r="H14" s="358">
        <f>G14+F14</f>
        <v>22348</v>
      </c>
      <c r="I14" s="360">
        <f t="shared" si="3"/>
        <v>56.958117057454814</v>
      </c>
      <c r="J14" s="357">
        <v>107418</v>
      </c>
      <c r="K14" s="358">
        <v>115</v>
      </c>
      <c r="L14" s="358">
        <f>K14+J14</f>
        <v>107533</v>
      </c>
      <c r="M14" s="359">
        <f>(L14/$L$8)</f>
        <v>0.019319601761047644</v>
      </c>
      <c r="N14" s="357">
        <v>64835</v>
      </c>
      <c r="O14" s="358"/>
      <c r="P14" s="358">
        <f>O14+N14</f>
        <v>64835</v>
      </c>
      <c r="Q14" s="361">
        <f t="shared" si="7"/>
        <v>65.85640471967302</v>
      </c>
    </row>
    <row r="15" spans="1:20" s="65" customFormat="1" ht="18" customHeight="1">
      <c r="A15" s="356" t="s">
        <v>163</v>
      </c>
      <c r="B15" s="357">
        <v>15328</v>
      </c>
      <c r="C15" s="358">
        <v>170</v>
      </c>
      <c r="D15" s="358">
        <f>C15+B15</f>
        <v>15498</v>
      </c>
      <c r="E15" s="359">
        <f>(D15/$D$8)</f>
        <v>0.008305849036986699</v>
      </c>
      <c r="F15" s="357">
        <v>21662</v>
      </c>
      <c r="G15" s="358">
        <v>91</v>
      </c>
      <c r="H15" s="358">
        <f>G15+F15</f>
        <v>21753</v>
      </c>
      <c r="I15" s="360">
        <f t="shared" si="3"/>
        <v>-28.754654530409596</v>
      </c>
      <c r="J15" s="357">
        <v>46447</v>
      </c>
      <c r="K15" s="358">
        <v>374</v>
      </c>
      <c r="L15" s="358">
        <f>K15+J15</f>
        <v>46821</v>
      </c>
      <c r="M15" s="359">
        <f>(L15/$L$8)</f>
        <v>0.008411957948295051</v>
      </c>
      <c r="N15" s="357">
        <v>64589</v>
      </c>
      <c r="O15" s="358">
        <v>364</v>
      </c>
      <c r="P15" s="358">
        <f>O15+N15</f>
        <v>64953</v>
      </c>
      <c r="Q15" s="361">
        <f t="shared" si="7"/>
        <v>-27.91556971964343</v>
      </c>
      <c r="T15" s="239"/>
    </row>
    <row r="16" spans="1:17" s="65" customFormat="1" ht="18" customHeight="1">
      <c r="A16" s="356" t="s">
        <v>164</v>
      </c>
      <c r="B16" s="357">
        <v>0</v>
      </c>
      <c r="C16" s="358">
        <v>11263</v>
      </c>
      <c r="D16" s="358">
        <f t="shared" si="0"/>
        <v>11263</v>
      </c>
      <c r="E16" s="359">
        <f t="shared" si="1"/>
        <v>0.006036183875569828</v>
      </c>
      <c r="F16" s="357"/>
      <c r="G16" s="358">
        <v>10624</v>
      </c>
      <c r="H16" s="358">
        <f t="shared" si="2"/>
        <v>10624</v>
      </c>
      <c r="I16" s="360">
        <f t="shared" si="3"/>
        <v>6.014683734939763</v>
      </c>
      <c r="J16" s="357"/>
      <c r="K16" s="358">
        <v>33019</v>
      </c>
      <c r="L16" s="358">
        <f t="shared" si="4"/>
        <v>33019</v>
      </c>
      <c r="M16" s="359">
        <f t="shared" si="5"/>
        <v>0.0059322620083884225</v>
      </c>
      <c r="N16" s="357"/>
      <c r="O16" s="358">
        <v>26618</v>
      </c>
      <c r="P16" s="358">
        <f t="shared" si="6"/>
        <v>26618</v>
      </c>
      <c r="Q16" s="361">
        <f t="shared" si="7"/>
        <v>24.047636937410765</v>
      </c>
    </row>
    <row r="17" spans="1:17" s="65" customFormat="1" ht="18" customHeight="1">
      <c r="A17" s="356" t="s">
        <v>165</v>
      </c>
      <c r="B17" s="357">
        <v>0</v>
      </c>
      <c r="C17" s="358">
        <v>5424</v>
      </c>
      <c r="D17" s="358">
        <f>C17+B17</f>
        <v>5424</v>
      </c>
      <c r="E17" s="359">
        <f>(D17/$D$8)</f>
        <v>0.0029068863838311947</v>
      </c>
      <c r="F17" s="357"/>
      <c r="G17" s="358">
        <v>7011</v>
      </c>
      <c r="H17" s="358">
        <f>G17+F17</f>
        <v>7011</v>
      </c>
      <c r="I17" s="360">
        <f>(D17/H17-1)*100</f>
        <v>-22.635857937526747</v>
      </c>
      <c r="J17" s="357"/>
      <c r="K17" s="358">
        <v>16471</v>
      </c>
      <c r="L17" s="358">
        <f>K17+J17</f>
        <v>16471</v>
      </c>
      <c r="M17" s="359">
        <f>(L17/$L$8)</f>
        <v>0.0029592140143603896</v>
      </c>
      <c r="N17" s="357"/>
      <c r="O17" s="358">
        <v>17320</v>
      </c>
      <c r="P17" s="358">
        <f>O17+N17</f>
        <v>17320</v>
      </c>
      <c r="Q17" s="361">
        <f>(L17/P17-1)*100</f>
        <v>-4.901847575057738</v>
      </c>
    </row>
    <row r="18" spans="1:17" s="65" customFormat="1" ht="18" customHeight="1">
      <c r="A18" s="356" t="s">
        <v>166</v>
      </c>
      <c r="B18" s="357">
        <v>0</v>
      </c>
      <c r="C18" s="358">
        <v>4984</v>
      </c>
      <c r="D18" s="358">
        <f>C18+B18</f>
        <v>4984</v>
      </c>
      <c r="E18" s="359">
        <f>(D18/$D$8)</f>
        <v>0.00267107701641126</v>
      </c>
      <c r="F18" s="357"/>
      <c r="G18" s="358">
        <v>544</v>
      </c>
      <c r="H18" s="358">
        <f>G18+F18</f>
        <v>544</v>
      </c>
      <c r="I18" s="360">
        <f>(D18/H18-1)*100</f>
        <v>816.1764705882354</v>
      </c>
      <c r="J18" s="357"/>
      <c r="K18" s="358">
        <v>17135</v>
      </c>
      <c r="L18" s="358">
        <f>K18+J18</f>
        <v>17135</v>
      </c>
      <c r="M18" s="359">
        <f>(L18/$L$8)</f>
        <v>0.0030785096312346107</v>
      </c>
      <c r="N18" s="357"/>
      <c r="O18" s="358">
        <v>2615</v>
      </c>
      <c r="P18" s="358">
        <f>O18+N18</f>
        <v>2615</v>
      </c>
      <c r="Q18" s="361">
        <f>(L18/P18-1)*100</f>
        <v>555.2581261950287</v>
      </c>
    </row>
    <row r="19" spans="1:17" s="65" customFormat="1" ht="18" customHeight="1" thickBot="1">
      <c r="A19" s="362" t="s">
        <v>167</v>
      </c>
      <c r="B19" s="363">
        <v>601</v>
      </c>
      <c r="C19" s="364">
        <v>16971</v>
      </c>
      <c r="D19" s="364">
        <f>C19+B19</f>
        <v>17572</v>
      </c>
      <c r="E19" s="365">
        <f>(D19/$D$8)</f>
        <v>0.009417368646143391</v>
      </c>
      <c r="F19" s="363">
        <v>0</v>
      </c>
      <c r="G19" s="364">
        <v>14317</v>
      </c>
      <c r="H19" s="364">
        <f>G19+F19</f>
        <v>14317</v>
      </c>
      <c r="I19" s="366">
        <f>(D19/H19-1)*100</f>
        <v>22.735209890340148</v>
      </c>
      <c r="J19" s="363">
        <v>1730</v>
      </c>
      <c r="K19" s="364">
        <v>50312</v>
      </c>
      <c r="L19" s="364">
        <f>K19+J19</f>
        <v>52042</v>
      </c>
      <c r="M19" s="365">
        <f>(L19/$L$8)</f>
        <v>0.009349973634590699</v>
      </c>
      <c r="N19" s="363">
        <v>0</v>
      </c>
      <c r="O19" s="364">
        <v>45675</v>
      </c>
      <c r="P19" s="364">
        <f>O19+N19</f>
        <v>45675</v>
      </c>
      <c r="Q19" s="367">
        <f>(L19/P19-1)*100</f>
        <v>13.939792008757523</v>
      </c>
    </row>
    <row r="20" s="64" customFormat="1" ht="6" customHeight="1" thickTop="1">
      <c r="A20" s="63"/>
    </row>
    <row r="21" ht="15">
      <c r="A21" s="74"/>
    </row>
    <row r="24" ht="14.25">
      <c r="B24" s="240"/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0:Q65536 I20:I65536 Q3 I3 I5 Q5">
    <cfRule type="cellIs" priority="3" dxfId="99" operator="lessThan" stopIfTrue="1">
      <formula>0</formula>
    </cfRule>
  </conditionalFormatting>
  <conditionalFormatting sqref="Q8:Q19 I8:I19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7" topLeftCell="A1" activePane="topLeft" state="split"/>
      <selection pane="topLeft" activeCell="A8" sqref="A8:IV8"/>
      <selection pane="topRight" activeCell="J1" sqref="J1"/>
    </sheetView>
  </sheetViews>
  <sheetFormatPr defaultColWidth="9.140625" defaultRowHeight="15"/>
  <cols>
    <col min="1" max="1" width="24.421875" style="62" customWidth="1"/>
    <col min="2" max="2" width="10.421875" style="62" customWidth="1"/>
    <col min="3" max="3" width="11.140625" style="62" customWidth="1"/>
    <col min="4" max="4" width="8.140625" style="62" bestFit="1" customWidth="1"/>
    <col min="5" max="5" width="10.140625" style="62" bestFit="1" customWidth="1"/>
    <col min="6" max="6" width="8.8515625" style="62" customWidth="1"/>
    <col min="7" max="7" width="12.28125" style="62" customWidth="1"/>
    <col min="8" max="8" width="8.00390625" style="62" bestFit="1" customWidth="1"/>
    <col min="9" max="9" width="7.7109375" style="62" bestFit="1" customWidth="1"/>
    <col min="10" max="10" width="9.421875" style="62" customWidth="1"/>
    <col min="11" max="11" width="11.28125" style="62" customWidth="1"/>
    <col min="12" max="12" width="9.00390625" style="62" customWidth="1"/>
    <col min="13" max="13" width="10.421875" style="62" customWidth="1"/>
    <col min="14" max="14" width="9.00390625" style="62" customWidth="1"/>
    <col min="15" max="15" width="10.8515625" style="62" customWidth="1"/>
    <col min="16" max="16" width="7.8515625" style="62" customWidth="1"/>
    <col min="17" max="17" width="7.7109375" style="62" bestFit="1" customWidth="1"/>
    <col min="18" max="16384" width="9.140625" style="62" customWidth="1"/>
  </cols>
  <sheetData>
    <row r="1" spans="14:17" ht="16.5">
      <c r="N1" s="619"/>
      <c r="O1" s="619"/>
      <c r="P1" s="619" t="s">
        <v>26</v>
      </c>
      <c r="Q1" s="619"/>
    </row>
    <row r="2" ht="7.5" customHeight="1" thickBot="1"/>
    <row r="3" spans="1:17" ht="24" customHeight="1">
      <c r="A3" s="625" t="s">
        <v>38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7"/>
    </row>
    <row r="4" spans="1:17" ht="16.5" customHeight="1" thickBot="1">
      <c r="A4" s="628" t="s">
        <v>35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30"/>
    </row>
    <row r="5" spans="1:17" ht="15" thickBot="1">
      <c r="A5" s="634" t="s">
        <v>34</v>
      </c>
      <c r="B5" s="620" t="s">
        <v>33</v>
      </c>
      <c r="C5" s="621"/>
      <c r="D5" s="621"/>
      <c r="E5" s="621"/>
      <c r="F5" s="622"/>
      <c r="G5" s="622"/>
      <c r="H5" s="622"/>
      <c r="I5" s="623"/>
      <c r="J5" s="621" t="s">
        <v>32</v>
      </c>
      <c r="K5" s="621"/>
      <c r="L5" s="621"/>
      <c r="M5" s="621"/>
      <c r="N5" s="621"/>
      <c r="O5" s="621"/>
      <c r="P5" s="621"/>
      <c r="Q5" s="624"/>
    </row>
    <row r="6" spans="1:17" s="71" customFormat="1" ht="25.5" customHeight="1" thickBot="1">
      <c r="A6" s="635"/>
      <c r="B6" s="631" t="s">
        <v>153</v>
      </c>
      <c r="C6" s="632"/>
      <c r="D6" s="633"/>
      <c r="E6" s="613" t="s">
        <v>31</v>
      </c>
      <c r="F6" s="631" t="s">
        <v>154</v>
      </c>
      <c r="G6" s="632"/>
      <c r="H6" s="633"/>
      <c r="I6" s="615" t="s">
        <v>30</v>
      </c>
      <c r="J6" s="631" t="s">
        <v>155</v>
      </c>
      <c r="K6" s="632"/>
      <c r="L6" s="633"/>
      <c r="M6" s="613" t="s">
        <v>31</v>
      </c>
      <c r="N6" s="631" t="s">
        <v>156</v>
      </c>
      <c r="O6" s="632"/>
      <c r="P6" s="633"/>
      <c r="Q6" s="613" t="s">
        <v>30</v>
      </c>
    </row>
    <row r="7" spans="1:17" s="66" customFormat="1" ht="26.25" thickBot="1">
      <c r="A7" s="636"/>
      <c r="B7" s="70" t="s">
        <v>20</v>
      </c>
      <c r="C7" s="67" t="s">
        <v>19</v>
      </c>
      <c r="D7" s="67" t="s">
        <v>15</v>
      </c>
      <c r="E7" s="614"/>
      <c r="F7" s="70" t="s">
        <v>20</v>
      </c>
      <c r="G7" s="68" t="s">
        <v>19</v>
      </c>
      <c r="H7" s="67" t="s">
        <v>15</v>
      </c>
      <c r="I7" s="616"/>
      <c r="J7" s="70" t="s">
        <v>20</v>
      </c>
      <c r="K7" s="67" t="s">
        <v>19</v>
      </c>
      <c r="L7" s="68" t="s">
        <v>15</v>
      </c>
      <c r="M7" s="614"/>
      <c r="N7" s="69" t="s">
        <v>20</v>
      </c>
      <c r="O7" s="68" t="s">
        <v>19</v>
      </c>
      <c r="P7" s="67" t="s">
        <v>15</v>
      </c>
      <c r="Q7" s="614"/>
    </row>
    <row r="8" spans="1:17" s="527" customFormat="1" ht="17.25" customHeight="1" thickBot="1">
      <c r="A8" s="522" t="s">
        <v>22</v>
      </c>
      <c r="B8" s="523">
        <f>SUM(B9:B22)</f>
        <v>12866.633000000002</v>
      </c>
      <c r="C8" s="524">
        <f>SUM(C9:C22)</f>
        <v>2284.724</v>
      </c>
      <c r="D8" s="524">
        <f>C8+B8</f>
        <v>15151.357000000002</v>
      </c>
      <c r="E8" s="525">
        <f>(D8/$D$8)</f>
        <v>1</v>
      </c>
      <c r="F8" s="523">
        <f>SUM(F9:F22)</f>
        <v>12799.938000000002</v>
      </c>
      <c r="G8" s="524">
        <f>SUM(G9:G22)</f>
        <v>2855.9770000000003</v>
      </c>
      <c r="H8" s="524">
        <f>G8+F8</f>
        <v>15655.915000000003</v>
      </c>
      <c r="I8" s="526">
        <f>(D8/H8-1)*100</f>
        <v>-3.222794707303922</v>
      </c>
      <c r="J8" s="523">
        <f>SUM(J9:J22)</f>
        <v>35573.541</v>
      </c>
      <c r="K8" s="524">
        <f>SUM(K9:K22)</f>
        <v>5947.432</v>
      </c>
      <c r="L8" s="524">
        <f>K8+J8</f>
        <v>41520.973</v>
      </c>
      <c r="M8" s="525">
        <f>(L8/$L$8)</f>
        <v>1</v>
      </c>
      <c r="N8" s="523">
        <f>SUM(N9:N22)</f>
        <v>36120.596000000005</v>
      </c>
      <c r="O8" s="524">
        <f>SUM(O9:O22)</f>
        <v>6484.4490000000005</v>
      </c>
      <c r="P8" s="524">
        <f>O8+N8</f>
        <v>42605.045000000006</v>
      </c>
      <c r="Q8" s="526">
        <f>(L8/P8-1)*100</f>
        <v>-2.544468618681206</v>
      </c>
    </row>
    <row r="9" spans="1:17" s="65" customFormat="1" ht="17.25" customHeight="1" thickTop="1">
      <c r="A9" s="350" t="s">
        <v>157</v>
      </c>
      <c r="B9" s="351">
        <v>6401.826000000001</v>
      </c>
      <c r="C9" s="352">
        <v>0</v>
      </c>
      <c r="D9" s="352">
        <f>C9+B9</f>
        <v>6401.826000000001</v>
      </c>
      <c r="E9" s="353">
        <f>(D9/$D$8)</f>
        <v>0.4225249263151809</v>
      </c>
      <c r="F9" s="351">
        <v>6164.1539999999995</v>
      </c>
      <c r="G9" s="352">
        <v>230.13199999999998</v>
      </c>
      <c r="H9" s="352">
        <f>G9+F9</f>
        <v>6394.285999999999</v>
      </c>
      <c r="I9" s="354">
        <f>(D9/H9-1)*100</f>
        <v>0.11791777846661411</v>
      </c>
      <c r="J9" s="351">
        <v>17253.090999999993</v>
      </c>
      <c r="K9" s="352">
        <v>64.68399999999998</v>
      </c>
      <c r="L9" s="352">
        <f>K9+J9</f>
        <v>17317.774999999994</v>
      </c>
      <c r="M9" s="353">
        <f>(L9/$L$8)</f>
        <v>0.41708499942908356</v>
      </c>
      <c r="N9" s="351">
        <v>16587.390000000003</v>
      </c>
      <c r="O9" s="352">
        <v>721.8800000000002</v>
      </c>
      <c r="P9" s="352">
        <f>O9+N9</f>
        <v>17309.270000000004</v>
      </c>
      <c r="Q9" s="355">
        <f>(L9/P9-1)*100</f>
        <v>0.04913552102423502</v>
      </c>
    </row>
    <row r="10" spans="1:17" s="65" customFormat="1" ht="17.25" customHeight="1">
      <c r="A10" s="356" t="s">
        <v>168</v>
      </c>
      <c r="B10" s="357">
        <v>2284.071</v>
      </c>
      <c r="C10" s="358">
        <v>0</v>
      </c>
      <c r="D10" s="358">
        <f>C10+B10</f>
        <v>2284.071</v>
      </c>
      <c r="E10" s="359">
        <f>(D10/$D$8)</f>
        <v>0.15075025953120896</v>
      </c>
      <c r="F10" s="357">
        <v>2045.2569999999998</v>
      </c>
      <c r="G10" s="358"/>
      <c r="H10" s="358">
        <f>G10+F10</f>
        <v>2045.2569999999998</v>
      </c>
      <c r="I10" s="360">
        <f>(D10/H10-1)*100</f>
        <v>11.676478799485835</v>
      </c>
      <c r="J10" s="357">
        <v>7016.635999999998</v>
      </c>
      <c r="K10" s="358"/>
      <c r="L10" s="358">
        <f>K10+J10</f>
        <v>7016.635999999998</v>
      </c>
      <c r="M10" s="359">
        <f>(L10/$L$8)</f>
        <v>0.16899016311587875</v>
      </c>
      <c r="N10" s="357">
        <v>5067.421999999997</v>
      </c>
      <c r="O10" s="358"/>
      <c r="P10" s="358">
        <f>O10+N10</f>
        <v>5067.421999999997</v>
      </c>
      <c r="Q10" s="361">
        <f>(L10/P10-1)*100</f>
        <v>38.465594537024984</v>
      </c>
    </row>
    <row r="11" spans="1:17" s="65" customFormat="1" ht="17.25" customHeight="1">
      <c r="A11" s="356" t="s">
        <v>158</v>
      </c>
      <c r="B11" s="357">
        <v>1716.2289999999998</v>
      </c>
      <c r="C11" s="358">
        <v>84.629</v>
      </c>
      <c r="D11" s="358">
        <f>C11+B11</f>
        <v>1800.8579999999997</v>
      </c>
      <c r="E11" s="359">
        <f>(D11/$D$8)</f>
        <v>0.11885786863843281</v>
      </c>
      <c r="F11" s="357">
        <v>1704.284</v>
      </c>
      <c r="G11" s="358">
        <v>26.084999999999997</v>
      </c>
      <c r="H11" s="358">
        <f>G11+F11</f>
        <v>1730.3690000000001</v>
      </c>
      <c r="I11" s="360">
        <f>(D11/H11-1)*100</f>
        <v>4.073639784346561</v>
      </c>
      <c r="J11" s="357">
        <v>4957.105</v>
      </c>
      <c r="K11" s="358">
        <v>225.48099999999997</v>
      </c>
      <c r="L11" s="358">
        <f>K11+J11</f>
        <v>5182.585999999999</v>
      </c>
      <c r="M11" s="359">
        <f>(L11/$L$8)</f>
        <v>0.12481851039473472</v>
      </c>
      <c r="N11" s="357">
        <v>5062.525999999998</v>
      </c>
      <c r="O11" s="358">
        <v>114.447</v>
      </c>
      <c r="P11" s="358">
        <f>O11+N11</f>
        <v>5176.972999999998</v>
      </c>
      <c r="Q11" s="361">
        <f>(L11/P11-1)*100</f>
        <v>0.10842243140927188</v>
      </c>
    </row>
    <row r="12" spans="1:17" s="65" customFormat="1" ht="17.25" customHeight="1">
      <c r="A12" s="356" t="s">
        <v>169</v>
      </c>
      <c r="B12" s="357">
        <v>474.5299999999999</v>
      </c>
      <c r="C12" s="358">
        <v>1248.447</v>
      </c>
      <c r="D12" s="358">
        <f aca="true" t="shared" si="0" ref="D12:D19">C12+B12</f>
        <v>1722.9769999999999</v>
      </c>
      <c r="E12" s="359">
        <f aca="true" t="shared" si="1" ref="E12:E19">(D12/$D$8)</f>
        <v>0.11371766898502884</v>
      </c>
      <c r="F12" s="357">
        <v>782.072</v>
      </c>
      <c r="G12" s="358">
        <v>1445.815</v>
      </c>
      <c r="H12" s="358">
        <f aca="true" t="shared" si="2" ref="H12:H19">G12+F12</f>
        <v>2227.887</v>
      </c>
      <c r="I12" s="360">
        <f aca="true" t="shared" si="3" ref="I12:I20">(D12/H12-1)*100</f>
        <v>-22.66317815939499</v>
      </c>
      <c r="J12" s="357">
        <v>730.414</v>
      </c>
      <c r="K12" s="358">
        <v>3312.5080000000003</v>
      </c>
      <c r="L12" s="358">
        <f aca="true" t="shared" si="4" ref="L12:L19">K12+J12</f>
        <v>4042.9220000000005</v>
      </c>
      <c r="M12" s="359">
        <f aca="true" t="shared" si="5" ref="M12:M19">(L12/$L$8)</f>
        <v>0.09737059870923546</v>
      </c>
      <c r="N12" s="357">
        <v>3816.264000000001</v>
      </c>
      <c r="O12" s="358">
        <v>2728.1200000000003</v>
      </c>
      <c r="P12" s="358">
        <f aca="true" t="shared" si="6" ref="P12:P19">O12+N12</f>
        <v>6544.384000000002</v>
      </c>
      <c r="Q12" s="361">
        <f aca="true" t="shared" si="7" ref="Q12:Q19">(L12/P12-1)*100</f>
        <v>-38.22303214481303</v>
      </c>
    </row>
    <row r="13" spans="1:17" s="65" customFormat="1" ht="17.25" customHeight="1">
      <c r="A13" s="356" t="s">
        <v>170</v>
      </c>
      <c r="B13" s="357">
        <v>751.6550000000001</v>
      </c>
      <c r="C13" s="358">
        <v>291.12</v>
      </c>
      <c r="D13" s="358">
        <f t="shared" si="0"/>
        <v>1042.775</v>
      </c>
      <c r="E13" s="359">
        <f t="shared" si="1"/>
        <v>0.06882386838353818</v>
      </c>
      <c r="F13" s="357">
        <v>805.6719999999999</v>
      </c>
      <c r="G13" s="358">
        <v>167.40300000000002</v>
      </c>
      <c r="H13" s="358">
        <f t="shared" si="2"/>
        <v>973.0749999999999</v>
      </c>
      <c r="I13" s="360">
        <f t="shared" si="3"/>
        <v>7.162860005652205</v>
      </c>
      <c r="J13" s="357">
        <v>2491.8689999999997</v>
      </c>
      <c r="K13" s="358">
        <v>450.44599999999997</v>
      </c>
      <c r="L13" s="358">
        <f t="shared" si="4"/>
        <v>2942.3149999999996</v>
      </c>
      <c r="M13" s="359">
        <f t="shared" si="5"/>
        <v>0.07086334417066767</v>
      </c>
      <c r="N13" s="357">
        <v>2125.1560000000004</v>
      </c>
      <c r="O13" s="358">
        <v>660.668</v>
      </c>
      <c r="P13" s="358">
        <f t="shared" si="6"/>
        <v>2785.8240000000005</v>
      </c>
      <c r="Q13" s="361">
        <f t="shared" si="7"/>
        <v>5.617404401713788</v>
      </c>
    </row>
    <row r="14" spans="1:17" s="65" customFormat="1" ht="17.25" customHeight="1">
      <c r="A14" s="356" t="s">
        <v>171</v>
      </c>
      <c r="B14" s="357">
        <v>424.951</v>
      </c>
      <c r="C14" s="358">
        <v>0</v>
      </c>
      <c r="D14" s="358">
        <f t="shared" si="0"/>
        <v>424.951</v>
      </c>
      <c r="E14" s="359">
        <f t="shared" si="1"/>
        <v>0.028047058755199285</v>
      </c>
      <c r="F14" s="357">
        <v>376.044</v>
      </c>
      <c r="G14" s="358"/>
      <c r="H14" s="358">
        <f t="shared" si="2"/>
        <v>376.044</v>
      </c>
      <c r="I14" s="360">
        <f t="shared" si="3"/>
        <v>13.005658912254958</v>
      </c>
      <c r="J14" s="357">
        <v>844.515</v>
      </c>
      <c r="K14" s="358"/>
      <c r="L14" s="358">
        <f t="shared" si="4"/>
        <v>844.515</v>
      </c>
      <c r="M14" s="359">
        <f t="shared" si="5"/>
        <v>0.020339480002070278</v>
      </c>
      <c r="N14" s="357">
        <v>989.756</v>
      </c>
      <c r="O14" s="358"/>
      <c r="P14" s="358">
        <f t="shared" si="6"/>
        <v>989.756</v>
      </c>
      <c r="Q14" s="361">
        <f t="shared" si="7"/>
        <v>-14.674424807730391</v>
      </c>
    </row>
    <row r="15" spans="1:17" s="65" customFormat="1" ht="17.25" customHeight="1">
      <c r="A15" s="356" t="s">
        <v>172</v>
      </c>
      <c r="B15" s="357">
        <v>315.13</v>
      </c>
      <c r="C15" s="358">
        <v>0</v>
      </c>
      <c r="D15" s="358">
        <f t="shared" si="0"/>
        <v>315.13</v>
      </c>
      <c r="E15" s="359">
        <f t="shared" si="1"/>
        <v>0.020798797097844105</v>
      </c>
      <c r="F15" s="357">
        <v>344.355</v>
      </c>
      <c r="G15" s="358"/>
      <c r="H15" s="358">
        <f t="shared" si="2"/>
        <v>344.355</v>
      </c>
      <c r="I15" s="360">
        <f t="shared" si="3"/>
        <v>-8.486881270781609</v>
      </c>
      <c r="J15" s="357">
        <v>886.7260000000003</v>
      </c>
      <c r="K15" s="358"/>
      <c r="L15" s="358">
        <f t="shared" si="4"/>
        <v>886.7260000000003</v>
      </c>
      <c r="M15" s="359">
        <f t="shared" si="5"/>
        <v>0.021356098760017025</v>
      </c>
      <c r="N15" s="357">
        <v>1017.8549999999999</v>
      </c>
      <c r="O15" s="358"/>
      <c r="P15" s="358">
        <f t="shared" si="6"/>
        <v>1017.8549999999999</v>
      </c>
      <c r="Q15" s="361">
        <f t="shared" si="7"/>
        <v>-12.882876244651698</v>
      </c>
    </row>
    <row r="16" spans="1:17" s="65" customFormat="1" ht="17.25" customHeight="1">
      <c r="A16" s="356" t="s">
        <v>162</v>
      </c>
      <c r="B16" s="357">
        <v>280.222</v>
      </c>
      <c r="C16" s="358">
        <v>0</v>
      </c>
      <c r="D16" s="358">
        <f t="shared" si="0"/>
        <v>280.222</v>
      </c>
      <c r="E16" s="359">
        <f t="shared" si="1"/>
        <v>0.01849484504919262</v>
      </c>
      <c r="F16" s="357">
        <v>190.806</v>
      </c>
      <c r="G16" s="358"/>
      <c r="H16" s="358">
        <f t="shared" si="2"/>
        <v>190.806</v>
      </c>
      <c r="I16" s="360">
        <f t="shared" si="3"/>
        <v>46.862258000272504</v>
      </c>
      <c r="J16" s="357">
        <v>779.032</v>
      </c>
      <c r="K16" s="358"/>
      <c r="L16" s="358">
        <f t="shared" si="4"/>
        <v>779.032</v>
      </c>
      <c r="M16" s="359">
        <f t="shared" si="5"/>
        <v>0.018762373415478487</v>
      </c>
      <c r="N16" s="357">
        <v>401.908</v>
      </c>
      <c r="O16" s="358"/>
      <c r="P16" s="358">
        <f t="shared" si="6"/>
        <v>401.908</v>
      </c>
      <c r="Q16" s="361">
        <f t="shared" si="7"/>
        <v>93.83341461229932</v>
      </c>
    </row>
    <row r="17" spans="1:17" s="65" customFormat="1" ht="17.25" customHeight="1">
      <c r="A17" s="356" t="s">
        <v>164</v>
      </c>
      <c r="B17" s="357">
        <v>0</v>
      </c>
      <c r="C17" s="358">
        <v>120.54000000000002</v>
      </c>
      <c r="D17" s="358">
        <f t="shared" si="0"/>
        <v>120.54000000000002</v>
      </c>
      <c r="E17" s="359">
        <f t="shared" si="1"/>
        <v>0.007955723041837112</v>
      </c>
      <c r="F17" s="357"/>
      <c r="G17" s="358">
        <v>114.79000000000002</v>
      </c>
      <c r="H17" s="358">
        <f t="shared" si="2"/>
        <v>114.79000000000002</v>
      </c>
      <c r="I17" s="360">
        <f t="shared" si="3"/>
        <v>5.009147138252468</v>
      </c>
      <c r="J17" s="357"/>
      <c r="K17" s="358">
        <v>402.22100000000034</v>
      </c>
      <c r="L17" s="358">
        <f t="shared" si="4"/>
        <v>402.22100000000034</v>
      </c>
      <c r="M17" s="359">
        <f t="shared" si="5"/>
        <v>0.009687176646847855</v>
      </c>
      <c r="N17" s="357"/>
      <c r="O17" s="358">
        <v>324.24100000000016</v>
      </c>
      <c r="P17" s="358">
        <f t="shared" si="6"/>
        <v>324.24100000000016</v>
      </c>
      <c r="Q17" s="361">
        <f t="shared" si="7"/>
        <v>24.05001218229654</v>
      </c>
    </row>
    <row r="18" spans="1:17" s="65" customFormat="1" ht="17.25" customHeight="1">
      <c r="A18" s="356" t="s">
        <v>173</v>
      </c>
      <c r="B18" s="357">
        <v>0</v>
      </c>
      <c r="C18" s="358">
        <v>119.77400000000002</v>
      </c>
      <c r="D18" s="358">
        <f t="shared" si="0"/>
        <v>119.77400000000002</v>
      </c>
      <c r="E18" s="359">
        <f t="shared" si="1"/>
        <v>0.007905166514128075</v>
      </c>
      <c r="F18" s="357"/>
      <c r="G18" s="358">
        <v>71.045</v>
      </c>
      <c r="H18" s="358">
        <f t="shared" si="2"/>
        <v>71.045</v>
      </c>
      <c r="I18" s="360">
        <f t="shared" si="3"/>
        <v>68.58892251389965</v>
      </c>
      <c r="J18" s="357"/>
      <c r="K18" s="358">
        <v>336.0319999999999</v>
      </c>
      <c r="L18" s="358">
        <f t="shared" si="4"/>
        <v>336.0319999999999</v>
      </c>
      <c r="M18" s="359">
        <f t="shared" si="5"/>
        <v>0.008093066605158794</v>
      </c>
      <c r="N18" s="357"/>
      <c r="O18" s="358">
        <v>121.182</v>
      </c>
      <c r="P18" s="358">
        <f t="shared" si="6"/>
        <v>121.182</v>
      </c>
      <c r="Q18" s="361">
        <f t="shared" si="7"/>
        <v>177.2953078840091</v>
      </c>
    </row>
    <row r="19" spans="1:17" s="65" customFormat="1" ht="17.25" customHeight="1">
      <c r="A19" s="356" t="s">
        <v>174</v>
      </c>
      <c r="B19" s="357">
        <v>114.44000000000001</v>
      </c>
      <c r="C19" s="358">
        <v>0</v>
      </c>
      <c r="D19" s="358">
        <f t="shared" si="0"/>
        <v>114.44000000000001</v>
      </c>
      <c r="E19" s="359">
        <f t="shared" si="1"/>
        <v>0.007553118839454446</v>
      </c>
      <c r="F19" s="357">
        <v>219.31599999999997</v>
      </c>
      <c r="G19" s="358"/>
      <c r="H19" s="358">
        <f t="shared" si="2"/>
        <v>219.31599999999997</v>
      </c>
      <c r="I19" s="360">
        <f t="shared" si="3"/>
        <v>-47.81958452643673</v>
      </c>
      <c r="J19" s="357">
        <v>350.3089999999999</v>
      </c>
      <c r="K19" s="358"/>
      <c r="L19" s="358">
        <f t="shared" si="4"/>
        <v>350.3089999999999</v>
      </c>
      <c r="M19" s="359">
        <f t="shared" si="5"/>
        <v>0.008436916928704921</v>
      </c>
      <c r="N19" s="357">
        <v>601.9490000000001</v>
      </c>
      <c r="O19" s="358"/>
      <c r="P19" s="358">
        <f t="shared" si="6"/>
        <v>601.9490000000001</v>
      </c>
      <c r="Q19" s="361">
        <f t="shared" si="7"/>
        <v>-41.80420600416317</v>
      </c>
    </row>
    <row r="20" spans="1:17" s="65" customFormat="1" ht="17.25" customHeight="1">
      <c r="A20" s="356" t="s">
        <v>160</v>
      </c>
      <c r="B20" s="357">
        <v>77.06800000000001</v>
      </c>
      <c r="C20" s="358">
        <v>0</v>
      </c>
      <c r="D20" s="358">
        <f>C20+B20</f>
        <v>77.06800000000001</v>
      </c>
      <c r="E20" s="359">
        <f>(D20/$D$8)</f>
        <v>0.005086541093315932</v>
      </c>
      <c r="F20" s="357">
        <v>68.83999999999999</v>
      </c>
      <c r="G20" s="358"/>
      <c r="H20" s="358">
        <f>G20+F20</f>
        <v>68.83999999999999</v>
      </c>
      <c r="I20" s="360">
        <f t="shared" si="3"/>
        <v>11.952353282975059</v>
      </c>
      <c r="J20" s="357">
        <v>205.06500000000003</v>
      </c>
      <c r="K20" s="358"/>
      <c r="L20" s="358">
        <f>K20+J20</f>
        <v>205.06500000000003</v>
      </c>
      <c r="M20" s="359">
        <f>(L20/$L$8)</f>
        <v>0.004938829347761191</v>
      </c>
      <c r="N20" s="357">
        <v>190.20299999999995</v>
      </c>
      <c r="O20" s="358"/>
      <c r="P20" s="358">
        <f>O20+N20</f>
        <v>190.20299999999995</v>
      </c>
      <c r="Q20" s="361">
        <f>(L20/P20-1)*100</f>
        <v>7.813756880806344</v>
      </c>
    </row>
    <row r="21" spans="1:17" s="65" customFormat="1" ht="17.25" customHeight="1">
      <c r="A21" s="356" t="s">
        <v>175</v>
      </c>
      <c r="B21" s="357">
        <v>0</v>
      </c>
      <c r="C21" s="358">
        <v>59.92000000000001</v>
      </c>
      <c r="D21" s="358">
        <f>C21+B21</f>
        <v>59.92000000000001</v>
      </c>
      <c r="E21" s="359">
        <f>(D21/$D$8)</f>
        <v>0.003954761279798239</v>
      </c>
      <c r="F21" s="357"/>
      <c r="G21" s="358">
        <v>47.205</v>
      </c>
      <c r="H21" s="358">
        <f>G21+F21</f>
        <v>47.205</v>
      </c>
      <c r="I21" s="360"/>
      <c r="J21" s="357"/>
      <c r="K21" s="358">
        <v>141.84199999999996</v>
      </c>
      <c r="L21" s="358">
        <f>K21+J21</f>
        <v>141.84199999999996</v>
      </c>
      <c r="M21" s="359">
        <f>(L21/$L$8)</f>
        <v>0.0034161530848518403</v>
      </c>
      <c r="N21" s="357"/>
      <c r="O21" s="358">
        <v>136.925</v>
      </c>
      <c r="P21" s="358">
        <f>O21+N21</f>
        <v>136.925</v>
      </c>
      <c r="Q21" s="361"/>
    </row>
    <row r="22" spans="1:17" s="65" customFormat="1" ht="17.25" customHeight="1" thickBot="1">
      <c r="A22" s="362" t="s">
        <v>167</v>
      </c>
      <c r="B22" s="363">
        <v>26.511000000000003</v>
      </c>
      <c r="C22" s="364">
        <v>360.294</v>
      </c>
      <c r="D22" s="364">
        <f>C22+B22</f>
        <v>386.805</v>
      </c>
      <c r="E22" s="365">
        <f>(D22/$D$8)</f>
        <v>0.02552939647584041</v>
      </c>
      <c r="F22" s="363">
        <v>99.13800000000002</v>
      </c>
      <c r="G22" s="364">
        <v>753.5020000000003</v>
      </c>
      <c r="H22" s="364">
        <f>G22+F22</f>
        <v>852.6400000000003</v>
      </c>
      <c r="I22" s="366">
        <f>(D22/H22-1)*100</f>
        <v>-54.634429536498416</v>
      </c>
      <c r="J22" s="363">
        <v>58.77900000000001</v>
      </c>
      <c r="K22" s="364">
        <v>1014.2179999999997</v>
      </c>
      <c r="L22" s="364">
        <f>K22+J22</f>
        <v>1072.9969999999998</v>
      </c>
      <c r="M22" s="365">
        <f>(L22/$L$8)</f>
        <v>0.025842289389509245</v>
      </c>
      <c r="N22" s="363">
        <v>260.16700000000003</v>
      </c>
      <c r="O22" s="364">
        <v>1676.9859999999996</v>
      </c>
      <c r="P22" s="364">
        <f>O22+N22</f>
        <v>1937.1529999999998</v>
      </c>
      <c r="Q22" s="367">
        <f>(L22/P22-1)*100</f>
        <v>-44.60958943356565</v>
      </c>
    </row>
    <row r="23" s="64" customFormat="1" ht="6.75" customHeight="1" thickTop="1">
      <c r="A23" s="72"/>
    </row>
    <row r="24" ht="14.25">
      <c r="A24" s="72" t="s">
        <v>37</v>
      </c>
    </row>
    <row r="25" ht="14.25">
      <c r="A25" s="62" t="s">
        <v>142</v>
      </c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3:Q65536 I23:I65536 Q3 I3">
    <cfRule type="cellIs" priority="8" dxfId="99" operator="lessThan" stopIfTrue="1">
      <formula>0</formula>
    </cfRule>
  </conditionalFormatting>
  <conditionalFormatting sqref="Q8:Q22 I8:I22">
    <cfRule type="cellIs" priority="9" dxfId="99" operator="lessThan" stopIfTrue="1">
      <formula>0</formula>
    </cfRule>
    <cfRule type="cellIs" priority="10" dxfId="101" operator="greaterThanOrEqual" stopIfTrue="1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4"/>
  <sheetViews>
    <sheetView showGridLines="0" zoomScale="80" zoomScaleNormal="80" zoomScalePageLayoutView="0" workbookViewId="0" topLeftCell="A1">
      <selection activeCell="A38" sqref="A38:Y42"/>
    </sheetView>
  </sheetViews>
  <sheetFormatPr defaultColWidth="8.00390625" defaultRowHeight="15"/>
  <cols>
    <col min="1" max="1" width="29.8515625" style="73" customWidth="1"/>
    <col min="2" max="2" width="10.7109375" style="73" bestFit="1" customWidth="1"/>
    <col min="3" max="3" width="12.57421875" style="73" bestFit="1" customWidth="1"/>
    <col min="4" max="4" width="9.7109375" style="73" bestFit="1" customWidth="1"/>
    <col min="5" max="5" width="11.8515625" style="73" bestFit="1" customWidth="1"/>
    <col min="6" max="6" width="11.7109375" style="73" customWidth="1"/>
    <col min="7" max="7" width="10.7109375" style="73" customWidth="1"/>
    <col min="8" max="8" width="10.57421875" style="73" bestFit="1" customWidth="1"/>
    <col min="9" max="9" width="11.8515625" style="73" bestFit="1" customWidth="1"/>
    <col min="10" max="10" width="9.7109375" style="73" bestFit="1" customWidth="1"/>
    <col min="11" max="11" width="11.8515625" style="73" bestFit="1" customWidth="1"/>
    <col min="12" max="12" width="10.8515625" style="73" customWidth="1"/>
    <col min="13" max="13" width="9.421875" style="73" customWidth="1"/>
    <col min="14" max="14" width="11.140625" style="73" customWidth="1"/>
    <col min="15" max="15" width="12.57421875" style="73" bestFit="1" customWidth="1"/>
    <col min="16" max="16" width="9.421875" style="73" customWidth="1"/>
    <col min="17" max="17" width="12.00390625" style="73" customWidth="1"/>
    <col min="18" max="18" width="12.8515625" style="73" bestFit="1" customWidth="1"/>
    <col min="19" max="19" width="10.140625" style="73" customWidth="1"/>
    <col min="20" max="21" width="11.421875" style="73" bestFit="1" customWidth="1"/>
    <col min="22" max="22" width="10.28125" style="73" customWidth="1"/>
    <col min="23" max="23" width="11.7109375" style="73" customWidth="1"/>
    <col min="24" max="24" width="12.7109375" style="73" customWidth="1"/>
    <col min="25" max="25" width="10.00390625" style="73" bestFit="1" customWidth="1"/>
    <col min="26" max="16384" width="8.00390625" style="73" customWidth="1"/>
  </cols>
  <sheetData>
    <row r="1" spans="24:25" ht="16.5">
      <c r="X1" s="619" t="s">
        <v>26</v>
      </c>
      <c r="Y1" s="619"/>
    </row>
    <row r="2" ht="5.25" customHeight="1" thickBot="1"/>
    <row r="3" spans="1:25" ht="24.75" customHeight="1" thickTop="1">
      <c r="A3" s="651" t="s">
        <v>41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3"/>
    </row>
    <row r="4" spans="1:25" ht="21" customHeight="1" thickBot="1">
      <c r="A4" s="663" t="s">
        <v>40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5"/>
    </row>
    <row r="5" spans="1:25" s="82" customFormat="1" ht="19.5" customHeight="1" thickBot="1" thickTop="1">
      <c r="A5" s="654" t="s">
        <v>39</v>
      </c>
      <c r="B5" s="642" t="s">
        <v>33</v>
      </c>
      <c r="C5" s="643"/>
      <c r="D5" s="643"/>
      <c r="E5" s="643"/>
      <c r="F5" s="643"/>
      <c r="G5" s="643"/>
      <c r="H5" s="643"/>
      <c r="I5" s="643"/>
      <c r="J5" s="644"/>
      <c r="K5" s="644"/>
      <c r="L5" s="644"/>
      <c r="M5" s="645"/>
      <c r="N5" s="646" t="s">
        <v>32</v>
      </c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5"/>
    </row>
    <row r="6" spans="1:25" s="81" customFormat="1" ht="26.25" customHeight="1" thickBot="1">
      <c r="A6" s="655"/>
      <c r="B6" s="649" t="s">
        <v>153</v>
      </c>
      <c r="C6" s="638"/>
      <c r="D6" s="638"/>
      <c r="E6" s="638"/>
      <c r="F6" s="650"/>
      <c r="G6" s="639" t="s">
        <v>31</v>
      </c>
      <c r="H6" s="649" t="s">
        <v>154</v>
      </c>
      <c r="I6" s="638"/>
      <c r="J6" s="638"/>
      <c r="K6" s="638"/>
      <c r="L6" s="650"/>
      <c r="M6" s="639" t="s">
        <v>30</v>
      </c>
      <c r="N6" s="637" t="s">
        <v>155</v>
      </c>
      <c r="O6" s="638"/>
      <c r="P6" s="638"/>
      <c r="Q6" s="638"/>
      <c r="R6" s="638"/>
      <c r="S6" s="639" t="s">
        <v>31</v>
      </c>
      <c r="T6" s="637" t="s">
        <v>156</v>
      </c>
      <c r="U6" s="638"/>
      <c r="V6" s="638"/>
      <c r="W6" s="638"/>
      <c r="X6" s="638"/>
      <c r="Y6" s="639" t="s">
        <v>30</v>
      </c>
    </row>
    <row r="7" spans="1:25" s="76" customFormat="1" ht="26.25" customHeight="1">
      <c r="A7" s="656"/>
      <c r="B7" s="660" t="s">
        <v>20</v>
      </c>
      <c r="C7" s="661"/>
      <c r="D7" s="658" t="s">
        <v>19</v>
      </c>
      <c r="E7" s="659"/>
      <c r="F7" s="647" t="s">
        <v>15</v>
      </c>
      <c r="G7" s="640"/>
      <c r="H7" s="660" t="s">
        <v>20</v>
      </c>
      <c r="I7" s="661"/>
      <c r="J7" s="658" t="s">
        <v>19</v>
      </c>
      <c r="K7" s="659"/>
      <c r="L7" s="647" t="s">
        <v>15</v>
      </c>
      <c r="M7" s="640"/>
      <c r="N7" s="661" t="s">
        <v>20</v>
      </c>
      <c r="O7" s="661"/>
      <c r="P7" s="666" t="s">
        <v>19</v>
      </c>
      <c r="Q7" s="661"/>
      <c r="R7" s="647" t="s">
        <v>15</v>
      </c>
      <c r="S7" s="640"/>
      <c r="T7" s="667" t="s">
        <v>20</v>
      </c>
      <c r="U7" s="659"/>
      <c r="V7" s="658" t="s">
        <v>19</v>
      </c>
      <c r="W7" s="662"/>
      <c r="X7" s="647" t="s">
        <v>15</v>
      </c>
      <c r="Y7" s="640"/>
    </row>
    <row r="8" spans="1:25" s="76" customFormat="1" ht="15.75" thickBot="1">
      <c r="A8" s="657"/>
      <c r="B8" s="79" t="s">
        <v>17</v>
      </c>
      <c r="C8" s="77" t="s">
        <v>16</v>
      </c>
      <c r="D8" s="78" t="s">
        <v>17</v>
      </c>
      <c r="E8" s="77" t="s">
        <v>16</v>
      </c>
      <c r="F8" s="648"/>
      <c r="G8" s="641"/>
      <c r="H8" s="79" t="s">
        <v>17</v>
      </c>
      <c r="I8" s="77" t="s">
        <v>16</v>
      </c>
      <c r="J8" s="78" t="s">
        <v>17</v>
      </c>
      <c r="K8" s="77" t="s">
        <v>16</v>
      </c>
      <c r="L8" s="648"/>
      <c r="M8" s="641"/>
      <c r="N8" s="80" t="s">
        <v>17</v>
      </c>
      <c r="O8" s="77" t="s">
        <v>16</v>
      </c>
      <c r="P8" s="78" t="s">
        <v>17</v>
      </c>
      <c r="Q8" s="77" t="s">
        <v>16</v>
      </c>
      <c r="R8" s="648"/>
      <c r="S8" s="641"/>
      <c r="T8" s="79" t="s">
        <v>17</v>
      </c>
      <c r="U8" s="77" t="s">
        <v>16</v>
      </c>
      <c r="V8" s="78" t="s">
        <v>17</v>
      </c>
      <c r="W8" s="77" t="s">
        <v>16</v>
      </c>
      <c r="X8" s="648"/>
      <c r="Y8" s="641"/>
    </row>
    <row r="9" spans="1:25" s="538" customFormat="1" ht="18" customHeight="1" thickBot="1" thickTop="1">
      <c r="A9" s="528" t="s">
        <v>22</v>
      </c>
      <c r="B9" s="529">
        <f>SUM(B10:B42)</f>
        <v>575513</v>
      </c>
      <c r="C9" s="530">
        <f>SUM(C10:C42)</f>
        <v>526506</v>
      </c>
      <c r="D9" s="531">
        <f>SUM(D10:D42)</f>
        <v>4169</v>
      </c>
      <c r="E9" s="530">
        <f>SUM(E10:E42)</f>
        <v>4335</v>
      </c>
      <c r="F9" s="532">
        <f aca="true" t="shared" si="0" ref="F9:F18">SUM(B9:E9)</f>
        <v>1110523</v>
      </c>
      <c r="G9" s="533">
        <f>F9/$F$9</f>
        <v>1</v>
      </c>
      <c r="H9" s="534">
        <f>SUM(H10:H42)</f>
        <v>491536</v>
      </c>
      <c r="I9" s="530">
        <f>SUM(I10:I42)</f>
        <v>445247</v>
      </c>
      <c r="J9" s="531">
        <f>SUM(J10:J42)</f>
        <v>262</v>
      </c>
      <c r="K9" s="530">
        <f>SUM(K10:K42)</f>
        <v>139</v>
      </c>
      <c r="L9" s="532">
        <f aca="true" t="shared" si="1" ref="L9:L18">SUM(H9:K9)</f>
        <v>937184</v>
      </c>
      <c r="M9" s="535">
        <f aca="true" t="shared" si="2" ref="M9:M18">IF(ISERROR(F9/L9-1),"         /0",(F9/L9-1))</f>
        <v>0.18495727626591996</v>
      </c>
      <c r="N9" s="536">
        <f>SUM(N10:N42)</f>
        <v>1634123</v>
      </c>
      <c r="O9" s="530">
        <f>SUM(O10:O42)</f>
        <v>1565305</v>
      </c>
      <c r="P9" s="531">
        <f>SUM(P10:P42)</f>
        <v>22074</v>
      </c>
      <c r="Q9" s="530">
        <f>SUM(Q10:Q42)</f>
        <v>22152</v>
      </c>
      <c r="R9" s="532">
        <f aca="true" t="shared" si="3" ref="R9:R18">SUM(N9:Q9)</f>
        <v>3243654</v>
      </c>
      <c r="S9" s="533">
        <f>R9/$R$9</f>
        <v>1</v>
      </c>
      <c r="T9" s="534">
        <f>SUM(T10:T42)</f>
        <v>1492683</v>
      </c>
      <c r="U9" s="530">
        <f>SUM(U10:U42)</f>
        <v>1423139</v>
      </c>
      <c r="V9" s="531">
        <f>SUM(V10:V42)</f>
        <v>3379</v>
      </c>
      <c r="W9" s="530">
        <f>SUM(W10:W42)</f>
        <v>3621</v>
      </c>
      <c r="X9" s="532">
        <f aca="true" t="shared" si="4" ref="X9:X18">SUM(T9:W9)</f>
        <v>2922822</v>
      </c>
      <c r="Y9" s="537">
        <f>IF(ISERROR(R9/X9-1),"         /0",(R9/X9-1))</f>
        <v>0.10976788870482013</v>
      </c>
    </row>
    <row r="10" spans="1:25" ht="19.5" customHeight="1" thickTop="1">
      <c r="A10" s="328" t="s">
        <v>157</v>
      </c>
      <c r="B10" s="330">
        <v>173394</v>
      </c>
      <c r="C10" s="331">
        <v>163790</v>
      </c>
      <c r="D10" s="332">
        <v>1538</v>
      </c>
      <c r="E10" s="331">
        <v>1485</v>
      </c>
      <c r="F10" s="333">
        <f t="shared" si="0"/>
        <v>340207</v>
      </c>
      <c r="G10" s="334">
        <f>F10/$F$9</f>
        <v>0.30634845023470925</v>
      </c>
      <c r="H10" s="335">
        <v>149049</v>
      </c>
      <c r="I10" s="331">
        <v>139888</v>
      </c>
      <c r="J10" s="332">
        <v>132</v>
      </c>
      <c r="K10" s="331">
        <v>60</v>
      </c>
      <c r="L10" s="333">
        <f t="shared" si="1"/>
        <v>289129</v>
      </c>
      <c r="M10" s="336">
        <f t="shared" si="2"/>
        <v>0.1766616285464273</v>
      </c>
      <c r="N10" s="330">
        <v>474725</v>
      </c>
      <c r="O10" s="331">
        <v>474684</v>
      </c>
      <c r="P10" s="332">
        <v>6971</v>
      </c>
      <c r="Q10" s="331">
        <v>7535</v>
      </c>
      <c r="R10" s="333">
        <f t="shared" si="3"/>
        <v>963915</v>
      </c>
      <c r="S10" s="334">
        <f>R10/$R$9</f>
        <v>0.2971694884842835</v>
      </c>
      <c r="T10" s="335">
        <v>461774</v>
      </c>
      <c r="U10" s="331">
        <v>441503</v>
      </c>
      <c r="V10" s="332">
        <v>1771</v>
      </c>
      <c r="W10" s="331">
        <v>1914</v>
      </c>
      <c r="X10" s="333">
        <f t="shared" si="4"/>
        <v>906962</v>
      </c>
      <c r="Y10" s="337">
        <f aca="true" t="shared" si="5" ref="Y10:Y18">IF(ISERROR(R10/X10-1),"         /0",IF(R10/X10&gt;5,"  *  ",(R10/X10-1)))</f>
        <v>0.06279535416037274</v>
      </c>
    </row>
    <row r="11" spans="1:25" ht="19.5" customHeight="1">
      <c r="A11" s="338" t="s">
        <v>162</v>
      </c>
      <c r="B11" s="290">
        <v>79426</v>
      </c>
      <c r="C11" s="291">
        <v>71705</v>
      </c>
      <c r="D11" s="292">
        <v>0</v>
      </c>
      <c r="E11" s="291">
        <v>174</v>
      </c>
      <c r="F11" s="293">
        <f t="shared" si="0"/>
        <v>151305</v>
      </c>
      <c r="G11" s="294">
        <f>F11/$F$9</f>
        <v>0.13624661533349602</v>
      </c>
      <c r="H11" s="295">
        <v>69278</v>
      </c>
      <c r="I11" s="291">
        <v>58578</v>
      </c>
      <c r="J11" s="292"/>
      <c r="K11" s="291"/>
      <c r="L11" s="293">
        <f t="shared" si="1"/>
        <v>127856</v>
      </c>
      <c r="M11" s="296">
        <f t="shared" si="2"/>
        <v>0.18340163934426235</v>
      </c>
      <c r="N11" s="290">
        <v>237252</v>
      </c>
      <c r="O11" s="291">
        <v>218221</v>
      </c>
      <c r="P11" s="292">
        <v>180</v>
      </c>
      <c r="Q11" s="291">
        <v>295</v>
      </c>
      <c r="R11" s="293">
        <f t="shared" si="3"/>
        <v>455948</v>
      </c>
      <c r="S11" s="294">
        <f>R11/$R$9</f>
        <v>0.1405661639620009</v>
      </c>
      <c r="T11" s="295">
        <v>217548</v>
      </c>
      <c r="U11" s="291">
        <v>201785</v>
      </c>
      <c r="V11" s="292"/>
      <c r="W11" s="291"/>
      <c r="X11" s="293">
        <f t="shared" si="4"/>
        <v>419333</v>
      </c>
      <c r="Y11" s="297">
        <f t="shared" si="5"/>
        <v>0.08731723952085813</v>
      </c>
    </row>
    <row r="12" spans="1:25" ht="19.5" customHeight="1">
      <c r="A12" s="338" t="s">
        <v>176</v>
      </c>
      <c r="B12" s="290">
        <v>37452</v>
      </c>
      <c r="C12" s="291">
        <v>38903</v>
      </c>
      <c r="D12" s="292">
        <v>0</v>
      </c>
      <c r="E12" s="291">
        <v>116</v>
      </c>
      <c r="F12" s="293">
        <f t="shared" si="0"/>
        <v>76471</v>
      </c>
      <c r="G12" s="294">
        <f>F12/$F$9</f>
        <v>0.06886034778208106</v>
      </c>
      <c r="H12" s="295">
        <v>31850</v>
      </c>
      <c r="I12" s="291">
        <v>33928</v>
      </c>
      <c r="J12" s="292"/>
      <c r="K12" s="291"/>
      <c r="L12" s="293">
        <f t="shared" si="1"/>
        <v>65778</v>
      </c>
      <c r="M12" s="296">
        <f t="shared" si="2"/>
        <v>0.1625619508042202</v>
      </c>
      <c r="N12" s="290">
        <v>98162</v>
      </c>
      <c r="O12" s="291">
        <v>100315</v>
      </c>
      <c r="P12" s="292">
        <v>109</v>
      </c>
      <c r="Q12" s="291">
        <v>116</v>
      </c>
      <c r="R12" s="293">
        <f t="shared" si="3"/>
        <v>198702</v>
      </c>
      <c r="S12" s="294">
        <f>R12/$R$9</f>
        <v>0.061258691586710545</v>
      </c>
      <c r="T12" s="295">
        <v>95601</v>
      </c>
      <c r="U12" s="291">
        <v>99747</v>
      </c>
      <c r="V12" s="292">
        <v>91</v>
      </c>
      <c r="W12" s="291">
        <v>93</v>
      </c>
      <c r="X12" s="293">
        <f t="shared" si="4"/>
        <v>195532</v>
      </c>
      <c r="Y12" s="297">
        <f t="shared" si="5"/>
        <v>0.01621218010351244</v>
      </c>
    </row>
    <row r="13" spans="1:25" ht="19.5" customHeight="1">
      <c r="A13" s="338" t="s">
        <v>177</v>
      </c>
      <c r="B13" s="290">
        <v>31710</v>
      </c>
      <c r="C13" s="291">
        <v>28428</v>
      </c>
      <c r="D13" s="292">
        <v>0</v>
      </c>
      <c r="E13" s="291">
        <v>0</v>
      </c>
      <c r="F13" s="293">
        <f t="shared" si="0"/>
        <v>60138</v>
      </c>
      <c r="G13" s="294">
        <f aca="true" t="shared" si="6" ref="G13:G18">F13/$F$9</f>
        <v>0.05415286311044436</v>
      </c>
      <c r="H13" s="295">
        <v>23073</v>
      </c>
      <c r="I13" s="291">
        <v>21477</v>
      </c>
      <c r="J13" s="292"/>
      <c r="K13" s="291"/>
      <c r="L13" s="293">
        <f t="shared" si="1"/>
        <v>44550</v>
      </c>
      <c r="M13" s="296">
        <f t="shared" si="2"/>
        <v>0.34989898989898993</v>
      </c>
      <c r="N13" s="290">
        <v>90251</v>
      </c>
      <c r="O13" s="291">
        <v>87252</v>
      </c>
      <c r="P13" s="292"/>
      <c r="Q13" s="291"/>
      <c r="R13" s="293">
        <f t="shared" si="3"/>
        <v>177503</v>
      </c>
      <c r="S13" s="294">
        <f aca="true" t="shared" si="7" ref="S13:S18">R13/$R$9</f>
        <v>0.05472316097832876</v>
      </c>
      <c r="T13" s="295">
        <v>64557</v>
      </c>
      <c r="U13" s="291">
        <v>60713</v>
      </c>
      <c r="V13" s="292"/>
      <c r="W13" s="291"/>
      <c r="X13" s="293">
        <f t="shared" si="4"/>
        <v>125270</v>
      </c>
      <c r="Y13" s="297">
        <f t="shared" si="5"/>
        <v>0.4169633591442483</v>
      </c>
    </row>
    <row r="14" spans="1:25" ht="19.5" customHeight="1">
      <c r="A14" s="338" t="s">
        <v>178</v>
      </c>
      <c r="B14" s="290">
        <v>23432</v>
      </c>
      <c r="C14" s="291">
        <v>19692</v>
      </c>
      <c r="D14" s="292">
        <v>109</v>
      </c>
      <c r="E14" s="291">
        <v>0</v>
      </c>
      <c r="F14" s="293">
        <f t="shared" si="0"/>
        <v>43233</v>
      </c>
      <c r="G14" s="294">
        <f t="shared" si="6"/>
        <v>0.03893030581086569</v>
      </c>
      <c r="H14" s="295">
        <v>10732</v>
      </c>
      <c r="I14" s="291">
        <v>9565</v>
      </c>
      <c r="J14" s="292"/>
      <c r="K14" s="291"/>
      <c r="L14" s="293">
        <f t="shared" si="1"/>
        <v>20297</v>
      </c>
      <c r="M14" s="296">
        <f t="shared" si="2"/>
        <v>1.1300192146622652</v>
      </c>
      <c r="N14" s="290">
        <v>68377</v>
      </c>
      <c r="O14" s="291">
        <v>63791</v>
      </c>
      <c r="P14" s="292">
        <v>251</v>
      </c>
      <c r="Q14" s="291">
        <v>0</v>
      </c>
      <c r="R14" s="293">
        <f t="shared" si="3"/>
        <v>132419</v>
      </c>
      <c r="S14" s="294">
        <f t="shared" si="7"/>
        <v>0.04082402130436847</v>
      </c>
      <c r="T14" s="295">
        <v>33824</v>
      </c>
      <c r="U14" s="291">
        <v>33116</v>
      </c>
      <c r="V14" s="292"/>
      <c r="W14" s="291"/>
      <c r="X14" s="293">
        <f t="shared" si="4"/>
        <v>66940</v>
      </c>
      <c r="Y14" s="297">
        <f t="shared" si="5"/>
        <v>0.9781744846130864</v>
      </c>
    </row>
    <row r="15" spans="1:25" ht="19.5" customHeight="1">
      <c r="A15" s="338" t="s">
        <v>179</v>
      </c>
      <c r="B15" s="290">
        <v>17478</v>
      </c>
      <c r="C15" s="291">
        <v>16133</v>
      </c>
      <c r="D15" s="292">
        <v>0</v>
      </c>
      <c r="E15" s="291">
        <v>0</v>
      </c>
      <c r="F15" s="293">
        <f t="shared" si="0"/>
        <v>33611</v>
      </c>
      <c r="G15" s="294">
        <f t="shared" si="6"/>
        <v>0.030265919751324376</v>
      </c>
      <c r="H15" s="295">
        <v>15739</v>
      </c>
      <c r="I15" s="291">
        <v>13906</v>
      </c>
      <c r="J15" s="292"/>
      <c r="K15" s="291"/>
      <c r="L15" s="293">
        <f t="shared" si="1"/>
        <v>29645</v>
      </c>
      <c r="M15" s="296">
        <f t="shared" si="2"/>
        <v>0.13378310001686633</v>
      </c>
      <c r="N15" s="290">
        <v>53902</v>
      </c>
      <c r="O15" s="291">
        <v>51593</v>
      </c>
      <c r="P15" s="292"/>
      <c r="Q15" s="291"/>
      <c r="R15" s="293">
        <f t="shared" si="3"/>
        <v>105495</v>
      </c>
      <c r="S15" s="294">
        <f t="shared" si="7"/>
        <v>0.03252350589797802</v>
      </c>
      <c r="T15" s="295">
        <v>45589</v>
      </c>
      <c r="U15" s="291">
        <v>42818</v>
      </c>
      <c r="V15" s="292"/>
      <c r="W15" s="291"/>
      <c r="X15" s="293">
        <f t="shared" si="4"/>
        <v>88407</v>
      </c>
      <c r="Y15" s="297">
        <f t="shared" si="5"/>
        <v>0.19328786182089663</v>
      </c>
    </row>
    <row r="16" spans="1:25" ht="19.5" customHeight="1">
      <c r="A16" s="338" t="s">
        <v>180</v>
      </c>
      <c r="B16" s="290">
        <v>17651</v>
      </c>
      <c r="C16" s="291">
        <v>15322</v>
      </c>
      <c r="D16" s="292">
        <v>0</v>
      </c>
      <c r="E16" s="291">
        <v>0</v>
      </c>
      <c r="F16" s="293">
        <f t="shared" si="0"/>
        <v>32973</v>
      </c>
      <c r="G16" s="294">
        <f t="shared" si="6"/>
        <v>0.029691415666312178</v>
      </c>
      <c r="H16" s="295">
        <v>7045</v>
      </c>
      <c r="I16" s="291">
        <v>6051</v>
      </c>
      <c r="J16" s="292"/>
      <c r="K16" s="291"/>
      <c r="L16" s="293">
        <f t="shared" si="1"/>
        <v>13096</v>
      </c>
      <c r="M16" s="296">
        <f t="shared" si="2"/>
        <v>1.5177916921197312</v>
      </c>
      <c r="N16" s="290">
        <v>45543</v>
      </c>
      <c r="O16" s="291">
        <v>41870</v>
      </c>
      <c r="P16" s="292"/>
      <c r="Q16" s="291"/>
      <c r="R16" s="293">
        <f t="shared" si="3"/>
        <v>87413</v>
      </c>
      <c r="S16" s="294">
        <f t="shared" si="7"/>
        <v>0.026948928584861392</v>
      </c>
      <c r="T16" s="295">
        <v>19253</v>
      </c>
      <c r="U16" s="291">
        <v>17707</v>
      </c>
      <c r="V16" s="292"/>
      <c r="W16" s="291"/>
      <c r="X16" s="293">
        <f t="shared" si="4"/>
        <v>36960</v>
      </c>
      <c r="Y16" s="297">
        <f t="shared" si="5"/>
        <v>1.3650703463203464</v>
      </c>
    </row>
    <row r="17" spans="1:25" ht="19.5" customHeight="1">
      <c r="A17" s="338" t="s">
        <v>181</v>
      </c>
      <c r="B17" s="290">
        <v>13882</v>
      </c>
      <c r="C17" s="291">
        <v>13931</v>
      </c>
      <c r="D17" s="292">
        <v>0</v>
      </c>
      <c r="E17" s="291">
        <v>0</v>
      </c>
      <c r="F17" s="293">
        <f t="shared" si="0"/>
        <v>27813</v>
      </c>
      <c r="G17" s="294">
        <f t="shared" si="6"/>
        <v>0.025044956295367137</v>
      </c>
      <c r="H17" s="295">
        <v>10448</v>
      </c>
      <c r="I17" s="291">
        <v>10540</v>
      </c>
      <c r="J17" s="292"/>
      <c r="K17" s="291"/>
      <c r="L17" s="293">
        <f t="shared" si="1"/>
        <v>20988</v>
      </c>
      <c r="M17" s="296">
        <f t="shared" si="2"/>
        <v>0.32518582046883937</v>
      </c>
      <c r="N17" s="290">
        <v>40534</v>
      </c>
      <c r="O17" s="291">
        <v>40383</v>
      </c>
      <c r="P17" s="292"/>
      <c r="Q17" s="291"/>
      <c r="R17" s="293">
        <f t="shared" si="3"/>
        <v>80917</v>
      </c>
      <c r="S17" s="294">
        <f t="shared" si="7"/>
        <v>0.0249462488909113</v>
      </c>
      <c r="T17" s="295">
        <v>29913</v>
      </c>
      <c r="U17" s="291">
        <v>30082</v>
      </c>
      <c r="V17" s="292"/>
      <c r="W17" s="291"/>
      <c r="X17" s="293">
        <f t="shared" si="4"/>
        <v>59995</v>
      </c>
      <c r="Y17" s="297">
        <f t="shared" si="5"/>
        <v>0.3487290607550628</v>
      </c>
    </row>
    <row r="18" spans="1:25" ht="19.5" customHeight="1">
      <c r="A18" s="338" t="s">
        <v>182</v>
      </c>
      <c r="B18" s="290">
        <v>14552</v>
      </c>
      <c r="C18" s="291">
        <v>13028</v>
      </c>
      <c r="D18" s="292">
        <v>0</v>
      </c>
      <c r="E18" s="291">
        <v>0</v>
      </c>
      <c r="F18" s="293">
        <f t="shared" si="0"/>
        <v>27580</v>
      </c>
      <c r="G18" s="294">
        <f t="shared" si="6"/>
        <v>0.02483514524237679</v>
      </c>
      <c r="H18" s="295">
        <v>17320</v>
      </c>
      <c r="I18" s="291">
        <v>14502</v>
      </c>
      <c r="J18" s="292"/>
      <c r="K18" s="291"/>
      <c r="L18" s="293">
        <f t="shared" si="1"/>
        <v>31822</v>
      </c>
      <c r="M18" s="296">
        <f t="shared" si="2"/>
        <v>-0.1333040035195776</v>
      </c>
      <c r="N18" s="290">
        <v>41402</v>
      </c>
      <c r="O18" s="291">
        <v>39709</v>
      </c>
      <c r="P18" s="292"/>
      <c r="Q18" s="291"/>
      <c r="R18" s="293">
        <f t="shared" si="3"/>
        <v>81111</v>
      </c>
      <c r="S18" s="294">
        <f t="shared" si="7"/>
        <v>0.025006057982756486</v>
      </c>
      <c r="T18" s="295">
        <v>47257</v>
      </c>
      <c r="U18" s="291">
        <v>44353</v>
      </c>
      <c r="V18" s="292"/>
      <c r="W18" s="291"/>
      <c r="X18" s="293">
        <f t="shared" si="4"/>
        <v>91610</v>
      </c>
      <c r="Y18" s="297">
        <f t="shared" si="5"/>
        <v>-0.11460539242440781</v>
      </c>
    </row>
    <row r="19" spans="1:25" ht="19.5" customHeight="1">
      <c r="A19" s="338" t="s">
        <v>183</v>
      </c>
      <c r="B19" s="290">
        <v>13942</v>
      </c>
      <c r="C19" s="291">
        <v>11787</v>
      </c>
      <c r="D19" s="292">
        <v>0</v>
      </c>
      <c r="E19" s="291">
        <v>0</v>
      </c>
      <c r="F19" s="293">
        <f aca="true" t="shared" si="8" ref="F19:F25">SUM(B19:E19)</f>
        <v>25729</v>
      </c>
      <c r="G19" s="294">
        <f aca="true" t="shared" si="9" ref="G19:G25">F19/$F$9</f>
        <v>0.023168363014543596</v>
      </c>
      <c r="H19" s="295">
        <v>11835</v>
      </c>
      <c r="I19" s="291">
        <v>10441</v>
      </c>
      <c r="J19" s="292"/>
      <c r="K19" s="291"/>
      <c r="L19" s="293">
        <f aca="true" t="shared" si="10" ref="L19:L25">SUM(H19:K19)</f>
        <v>22276</v>
      </c>
      <c r="M19" s="296">
        <f aca="true" t="shared" si="11" ref="M19:M25">IF(ISERROR(F19/L19-1),"         /0",(F19/L19-1))</f>
        <v>0.1550098760998384</v>
      </c>
      <c r="N19" s="290">
        <v>39432</v>
      </c>
      <c r="O19" s="291">
        <v>36934</v>
      </c>
      <c r="P19" s="292"/>
      <c r="Q19" s="291"/>
      <c r="R19" s="293">
        <f aca="true" t="shared" si="12" ref="R19:R25">SUM(N19:Q19)</f>
        <v>76366</v>
      </c>
      <c r="S19" s="294">
        <f aca="true" t="shared" si="13" ref="S19:S25">R19/$R$9</f>
        <v>0.023543201586852358</v>
      </c>
      <c r="T19" s="295">
        <v>34262</v>
      </c>
      <c r="U19" s="291">
        <v>33116</v>
      </c>
      <c r="V19" s="292"/>
      <c r="W19" s="291"/>
      <c r="X19" s="293">
        <f aca="true" t="shared" si="14" ref="X19:X25">SUM(T19:W19)</f>
        <v>67378</v>
      </c>
      <c r="Y19" s="297">
        <f aca="true" t="shared" si="15" ref="Y19:Y25">IF(ISERROR(R19/X19-1),"         /0",IF(R19/X19&gt;5,"  *  ",(R19/X19-1)))</f>
        <v>0.13339665766273856</v>
      </c>
    </row>
    <row r="20" spans="1:25" ht="19.5" customHeight="1">
      <c r="A20" s="338" t="s">
        <v>184</v>
      </c>
      <c r="B20" s="290">
        <v>14177</v>
      </c>
      <c r="C20" s="291">
        <v>10523</v>
      </c>
      <c r="D20" s="292">
        <v>0</v>
      </c>
      <c r="E20" s="291">
        <v>0</v>
      </c>
      <c r="F20" s="293">
        <f t="shared" si="8"/>
        <v>24700</v>
      </c>
      <c r="G20" s="294">
        <f t="shared" si="9"/>
        <v>0.02224177257022142</v>
      </c>
      <c r="H20" s="295">
        <v>13549</v>
      </c>
      <c r="I20" s="291">
        <v>9084</v>
      </c>
      <c r="J20" s="292"/>
      <c r="K20" s="291"/>
      <c r="L20" s="293">
        <f t="shared" si="10"/>
        <v>22633</v>
      </c>
      <c r="M20" s="296">
        <f t="shared" si="11"/>
        <v>0.09132682366456057</v>
      </c>
      <c r="N20" s="290">
        <v>39600</v>
      </c>
      <c r="O20" s="291">
        <v>33755</v>
      </c>
      <c r="P20" s="292"/>
      <c r="Q20" s="291"/>
      <c r="R20" s="293">
        <f t="shared" si="12"/>
        <v>73355</v>
      </c>
      <c r="S20" s="294">
        <f t="shared" si="13"/>
        <v>0.022614927486100552</v>
      </c>
      <c r="T20" s="295">
        <v>37021</v>
      </c>
      <c r="U20" s="291">
        <v>31515</v>
      </c>
      <c r="V20" s="292"/>
      <c r="W20" s="291"/>
      <c r="X20" s="293">
        <f t="shared" si="14"/>
        <v>68536</v>
      </c>
      <c r="Y20" s="297">
        <f t="shared" si="15"/>
        <v>0.0703134119294968</v>
      </c>
    </row>
    <row r="21" spans="1:25" ht="19.5" customHeight="1">
      <c r="A21" s="338" t="s">
        <v>185</v>
      </c>
      <c r="B21" s="290">
        <v>13530</v>
      </c>
      <c r="C21" s="291">
        <v>10396</v>
      </c>
      <c r="D21" s="292">
        <v>0</v>
      </c>
      <c r="E21" s="291">
        <v>0</v>
      </c>
      <c r="F21" s="293">
        <f t="shared" si="8"/>
        <v>23926</v>
      </c>
      <c r="G21" s="294">
        <f t="shared" si="9"/>
        <v>0.021544803664579663</v>
      </c>
      <c r="H21" s="295">
        <v>11633</v>
      </c>
      <c r="I21" s="291">
        <v>9486</v>
      </c>
      <c r="J21" s="292"/>
      <c r="K21" s="291"/>
      <c r="L21" s="293">
        <f t="shared" si="10"/>
        <v>21119</v>
      </c>
      <c r="M21" s="296">
        <f t="shared" si="11"/>
        <v>0.132913490222075</v>
      </c>
      <c r="N21" s="290">
        <v>41548</v>
      </c>
      <c r="O21" s="291">
        <v>34859</v>
      </c>
      <c r="P21" s="292"/>
      <c r="Q21" s="291"/>
      <c r="R21" s="293">
        <f t="shared" si="12"/>
        <v>76407</v>
      </c>
      <c r="S21" s="294">
        <f t="shared" si="13"/>
        <v>0.02355584165265469</v>
      </c>
      <c r="T21" s="295">
        <v>34381</v>
      </c>
      <c r="U21" s="291">
        <v>30400</v>
      </c>
      <c r="V21" s="292"/>
      <c r="W21" s="291"/>
      <c r="X21" s="293">
        <f t="shared" si="14"/>
        <v>64781</v>
      </c>
      <c r="Y21" s="297">
        <f t="shared" si="15"/>
        <v>0.17946620150970194</v>
      </c>
    </row>
    <row r="22" spans="1:25" ht="19.5" customHeight="1">
      <c r="A22" s="338" t="s">
        <v>186</v>
      </c>
      <c r="B22" s="290">
        <v>10648</v>
      </c>
      <c r="C22" s="291">
        <v>10387</v>
      </c>
      <c r="D22" s="292">
        <v>148</v>
      </c>
      <c r="E22" s="291">
        <v>148</v>
      </c>
      <c r="F22" s="293">
        <f t="shared" si="8"/>
        <v>21331</v>
      </c>
      <c r="G22" s="294">
        <f t="shared" si="9"/>
        <v>0.019208066829773</v>
      </c>
      <c r="H22" s="295">
        <v>6629</v>
      </c>
      <c r="I22" s="291">
        <v>6327</v>
      </c>
      <c r="J22" s="292">
        <v>0</v>
      </c>
      <c r="K22" s="291">
        <v>0</v>
      </c>
      <c r="L22" s="293">
        <f t="shared" si="10"/>
        <v>12956</v>
      </c>
      <c r="M22" s="296">
        <f t="shared" si="11"/>
        <v>0.6464186477307812</v>
      </c>
      <c r="N22" s="290">
        <v>29474</v>
      </c>
      <c r="O22" s="291">
        <v>27360</v>
      </c>
      <c r="P22" s="292">
        <v>148</v>
      </c>
      <c r="Q22" s="291">
        <v>148</v>
      </c>
      <c r="R22" s="293">
        <f t="shared" si="12"/>
        <v>57130</v>
      </c>
      <c r="S22" s="294">
        <f t="shared" si="13"/>
        <v>0.017612852665543244</v>
      </c>
      <c r="T22" s="295">
        <v>20362</v>
      </c>
      <c r="U22" s="291">
        <v>18512</v>
      </c>
      <c r="V22" s="292">
        <v>0</v>
      </c>
      <c r="W22" s="291">
        <v>0</v>
      </c>
      <c r="X22" s="293">
        <f t="shared" si="14"/>
        <v>38874</v>
      </c>
      <c r="Y22" s="297">
        <f t="shared" si="15"/>
        <v>0.469619797293821</v>
      </c>
    </row>
    <row r="23" spans="1:25" ht="19.5" customHeight="1">
      <c r="A23" s="338" t="s">
        <v>187</v>
      </c>
      <c r="B23" s="290">
        <v>10874</v>
      </c>
      <c r="C23" s="291">
        <v>10406</v>
      </c>
      <c r="D23" s="292">
        <v>0</v>
      </c>
      <c r="E23" s="291">
        <v>0</v>
      </c>
      <c r="F23" s="293">
        <f t="shared" si="8"/>
        <v>21280</v>
      </c>
      <c r="G23" s="294">
        <f t="shared" si="9"/>
        <v>0.019162142522036914</v>
      </c>
      <c r="H23" s="295">
        <v>8582</v>
      </c>
      <c r="I23" s="291">
        <v>8739</v>
      </c>
      <c r="J23" s="292"/>
      <c r="K23" s="291"/>
      <c r="L23" s="293">
        <f t="shared" si="10"/>
        <v>17321</v>
      </c>
      <c r="M23" s="296">
        <f t="shared" si="11"/>
        <v>0.22856647999538127</v>
      </c>
      <c r="N23" s="290">
        <v>32734</v>
      </c>
      <c r="O23" s="291">
        <v>30950</v>
      </c>
      <c r="P23" s="292"/>
      <c r="Q23" s="291"/>
      <c r="R23" s="293">
        <f t="shared" si="12"/>
        <v>63684</v>
      </c>
      <c r="S23" s="294">
        <f t="shared" si="13"/>
        <v>0.01963341342818932</v>
      </c>
      <c r="T23" s="295">
        <v>28267</v>
      </c>
      <c r="U23" s="291">
        <v>28345</v>
      </c>
      <c r="V23" s="292"/>
      <c r="W23" s="291"/>
      <c r="X23" s="293">
        <f t="shared" si="14"/>
        <v>56612</v>
      </c>
      <c r="Y23" s="297">
        <f t="shared" si="15"/>
        <v>0.12492051155232109</v>
      </c>
    </row>
    <row r="24" spans="1:25" ht="19.5" customHeight="1">
      <c r="A24" s="338" t="s">
        <v>188</v>
      </c>
      <c r="B24" s="290">
        <v>10890</v>
      </c>
      <c r="C24" s="291">
        <v>10195</v>
      </c>
      <c r="D24" s="292">
        <v>0</v>
      </c>
      <c r="E24" s="291">
        <v>0</v>
      </c>
      <c r="F24" s="293">
        <f t="shared" si="8"/>
        <v>21085</v>
      </c>
      <c r="G24" s="294">
        <f t="shared" si="9"/>
        <v>0.01898654958069306</v>
      </c>
      <c r="H24" s="295">
        <v>10709</v>
      </c>
      <c r="I24" s="291">
        <v>10526</v>
      </c>
      <c r="J24" s="292"/>
      <c r="K24" s="291"/>
      <c r="L24" s="293">
        <f t="shared" si="10"/>
        <v>21235</v>
      </c>
      <c r="M24" s="296">
        <f t="shared" si="11"/>
        <v>-0.007063809748057426</v>
      </c>
      <c r="N24" s="290">
        <v>32263</v>
      </c>
      <c r="O24" s="291">
        <v>31769</v>
      </c>
      <c r="P24" s="292"/>
      <c r="Q24" s="291"/>
      <c r="R24" s="293">
        <f t="shared" si="12"/>
        <v>64032</v>
      </c>
      <c r="S24" s="294">
        <f t="shared" si="13"/>
        <v>0.01974069984036522</v>
      </c>
      <c r="T24" s="295">
        <v>31891</v>
      </c>
      <c r="U24" s="291">
        <v>32940</v>
      </c>
      <c r="V24" s="292"/>
      <c r="W24" s="291"/>
      <c r="X24" s="293">
        <f t="shared" si="14"/>
        <v>64831</v>
      </c>
      <c r="Y24" s="297">
        <f t="shared" si="15"/>
        <v>-0.012324351004920464</v>
      </c>
    </row>
    <row r="25" spans="1:25" ht="19.5" customHeight="1">
      <c r="A25" s="338" t="s">
        <v>189</v>
      </c>
      <c r="B25" s="290">
        <v>9885</v>
      </c>
      <c r="C25" s="291">
        <v>9174</v>
      </c>
      <c r="D25" s="292">
        <v>142</v>
      </c>
      <c r="E25" s="291">
        <v>100</v>
      </c>
      <c r="F25" s="293">
        <f t="shared" si="8"/>
        <v>19301</v>
      </c>
      <c r="G25" s="294">
        <f t="shared" si="9"/>
        <v>0.01738009928655237</v>
      </c>
      <c r="H25" s="295">
        <v>7704</v>
      </c>
      <c r="I25" s="291">
        <v>7256</v>
      </c>
      <c r="J25" s="292"/>
      <c r="K25" s="291"/>
      <c r="L25" s="293">
        <f t="shared" si="10"/>
        <v>14960</v>
      </c>
      <c r="M25" s="296">
        <f t="shared" si="11"/>
        <v>0.29017379679144395</v>
      </c>
      <c r="N25" s="290">
        <v>29574</v>
      </c>
      <c r="O25" s="291">
        <v>28525</v>
      </c>
      <c r="P25" s="292">
        <v>1739</v>
      </c>
      <c r="Q25" s="291">
        <v>1651</v>
      </c>
      <c r="R25" s="293">
        <f t="shared" si="12"/>
        <v>61489</v>
      </c>
      <c r="S25" s="294">
        <f t="shared" si="13"/>
        <v>0.018956707466332722</v>
      </c>
      <c r="T25" s="295">
        <v>25927</v>
      </c>
      <c r="U25" s="291">
        <v>25400</v>
      </c>
      <c r="V25" s="292"/>
      <c r="W25" s="291"/>
      <c r="X25" s="293">
        <f t="shared" si="14"/>
        <v>51327</v>
      </c>
      <c r="Y25" s="297">
        <f t="shared" si="15"/>
        <v>0.19798546573927944</v>
      </c>
    </row>
    <row r="26" spans="1:25" ht="19.5" customHeight="1">
      <c r="A26" s="338" t="s">
        <v>190</v>
      </c>
      <c r="B26" s="290">
        <v>9532</v>
      </c>
      <c r="C26" s="291">
        <v>8450</v>
      </c>
      <c r="D26" s="292">
        <v>0</v>
      </c>
      <c r="E26" s="291">
        <v>0</v>
      </c>
      <c r="F26" s="293">
        <f aca="true" t="shared" si="16" ref="F26:F42">SUM(B26:E26)</f>
        <v>17982</v>
      </c>
      <c r="G26" s="294">
        <f aca="true" t="shared" si="17" ref="G26:G42">F26/$F$9</f>
        <v>0.016192370621770102</v>
      </c>
      <c r="H26" s="295">
        <v>10885</v>
      </c>
      <c r="I26" s="291">
        <v>10622</v>
      </c>
      <c r="J26" s="292"/>
      <c r="K26" s="291"/>
      <c r="L26" s="293">
        <f aca="true" t="shared" si="18" ref="L26:L42">SUM(H26:K26)</f>
        <v>21507</v>
      </c>
      <c r="M26" s="296">
        <f aca="true" t="shared" si="19" ref="M26:M36">IF(ISERROR(F26/L26-1),"         /0",(F26/L26-1))</f>
        <v>-0.1639001255405217</v>
      </c>
      <c r="N26" s="290">
        <v>26891</v>
      </c>
      <c r="O26" s="291">
        <v>23980</v>
      </c>
      <c r="P26" s="292"/>
      <c r="Q26" s="291"/>
      <c r="R26" s="293">
        <f aca="true" t="shared" si="20" ref="R26:R42">SUM(N26:Q26)</f>
        <v>50871</v>
      </c>
      <c r="S26" s="294">
        <f aca="true" t="shared" si="21" ref="S26:S42">R26/$R$9</f>
        <v>0.01568323871781639</v>
      </c>
      <c r="T26" s="295">
        <v>34614</v>
      </c>
      <c r="U26" s="291">
        <v>33340</v>
      </c>
      <c r="V26" s="292">
        <v>118</v>
      </c>
      <c r="W26" s="291">
        <v>0</v>
      </c>
      <c r="X26" s="293">
        <f aca="true" t="shared" si="22" ref="X26:X42">SUM(T26:W26)</f>
        <v>68072</v>
      </c>
      <c r="Y26" s="297">
        <f aca="true" t="shared" si="23" ref="Y26:Y42">IF(ISERROR(R26/X26-1),"         /0",IF(R26/X26&gt;5,"  *  ",(R26/X26-1)))</f>
        <v>-0.25268833000352564</v>
      </c>
    </row>
    <row r="27" spans="1:25" ht="19.5" customHeight="1">
      <c r="A27" s="338" t="s">
        <v>191</v>
      </c>
      <c r="B27" s="290">
        <v>9261</v>
      </c>
      <c r="C27" s="291">
        <v>8092</v>
      </c>
      <c r="D27" s="292">
        <v>0</v>
      </c>
      <c r="E27" s="291">
        <v>0</v>
      </c>
      <c r="F27" s="293">
        <f t="shared" si="16"/>
        <v>17353</v>
      </c>
      <c r="G27" s="294">
        <f t="shared" si="17"/>
        <v>0.01562597082635839</v>
      </c>
      <c r="H27" s="295">
        <v>7842</v>
      </c>
      <c r="I27" s="291">
        <v>6822</v>
      </c>
      <c r="J27" s="292"/>
      <c r="K27" s="291"/>
      <c r="L27" s="293">
        <f t="shared" si="18"/>
        <v>14664</v>
      </c>
      <c r="M27" s="296">
        <f t="shared" si="19"/>
        <v>0.1833742498636115</v>
      </c>
      <c r="N27" s="290">
        <v>24822</v>
      </c>
      <c r="O27" s="291">
        <v>22740</v>
      </c>
      <c r="P27" s="292"/>
      <c r="Q27" s="291"/>
      <c r="R27" s="293">
        <f t="shared" si="20"/>
        <v>47562</v>
      </c>
      <c r="S27" s="294">
        <f t="shared" si="21"/>
        <v>0.014663092919281773</v>
      </c>
      <c r="T27" s="295">
        <v>22492</v>
      </c>
      <c r="U27" s="291">
        <v>20759</v>
      </c>
      <c r="V27" s="292"/>
      <c r="W27" s="291"/>
      <c r="X27" s="293">
        <f t="shared" si="22"/>
        <v>43251</v>
      </c>
      <c r="Y27" s="297">
        <f t="shared" si="23"/>
        <v>0.09967399597697169</v>
      </c>
    </row>
    <row r="28" spans="1:25" ht="19.5" customHeight="1">
      <c r="A28" s="338" t="s">
        <v>158</v>
      </c>
      <c r="B28" s="290">
        <v>8596</v>
      </c>
      <c r="C28" s="291">
        <v>7403</v>
      </c>
      <c r="D28" s="292">
        <v>0</v>
      </c>
      <c r="E28" s="291">
        <v>0</v>
      </c>
      <c r="F28" s="293">
        <f t="shared" si="16"/>
        <v>15999</v>
      </c>
      <c r="G28" s="294">
        <f t="shared" si="17"/>
        <v>0.014406725479796456</v>
      </c>
      <c r="H28" s="295">
        <v>11932</v>
      </c>
      <c r="I28" s="291">
        <v>11630</v>
      </c>
      <c r="J28" s="292"/>
      <c r="K28" s="291"/>
      <c r="L28" s="293">
        <f t="shared" si="18"/>
        <v>23562</v>
      </c>
      <c r="M28" s="296">
        <f t="shared" si="19"/>
        <v>-0.3209829386299975</v>
      </c>
      <c r="N28" s="290">
        <v>27633</v>
      </c>
      <c r="O28" s="291">
        <v>25931</v>
      </c>
      <c r="P28" s="292"/>
      <c r="Q28" s="291"/>
      <c r="R28" s="293">
        <f t="shared" si="20"/>
        <v>53564</v>
      </c>
      <c r="S28" s="294">
        <f t="shared" si="21"/>
        <v>0.01651347523502815</v>
      </c>
      <c r="T28" s="295">
        <v>40826</v>
      </c>
      <c r="U28" s="291">
        <v>40334</v>
      </c>
      <c r="V28" s="292"/>
      <c r="W28" s="291"/>
      <c r="X28" s="293">
        <f t="shared" si="22"/>
        <v>81160</v>
      </c>
      <c r="Y28" s="297">
        <f t="shared" si="23"/>
        <v>-0.34001971414489895</v>
      </c>
    </row>
    <row r="29" spans="1:25" ht="19.5" customHeight="1">
      <c r="A29" s="338" t="s">
        <v>192</v>
      </c>
      <c r="B29" s="290">
        <v>8967</v>
      </c>
      <c r="C29" s="291">
        <v>6000</v>
      </c>
      <c r="D29" s="292">
        <v>0</v>
      </c>
      <c r="E29" s="291">
        <v>0</v>
      </c>
      <c r="F29" s="293">
        <f t="shared" si="16"/>
        <v>14967</v>
      </c>
      <c r="G29" s="294">
        <f t="shared" si="17"/>
        <v>0.013477433605607448</v>
      </c>
      <c r="H29" s="295">
        <v>6719</v>
      </c>
      <c r="I29" s="291">
        <v>4483</v>
      </c>
      <c r="J29" s="292"/>
      <c r="K29" s="291"/>
      <c r="L29" s="293">
        <f t="shared" si="18"/>
        <v>11202</v>
      </c>
      <c r="M29" s="296">
        <f t="shared" si="19"/>
        <v>0.33610069630423145</v>
      </c>
      <c r="N29" s="290">
        <v>23805</v>
      </c>
      <c r="O29" s="291">
        <v>18951</v>
      </c>
      <c r="P29" s="292"/>
      <c r="Q29" s="291"/>
      <c r="R29" s="293">
        <f t="shared" si="20"/>
        <v>42756</v>
      </c>
      <c r="S29" s="294">
        <f t="shared" si="21"/>
        <v>0.01318143057181808</v>
      </c>
      <c r="T29" s="295">
        <v>19433</v>
      </c>
      <c r="U29" s="291">
        <v>16657</v>
      </c>
      <c r="V29" s="292"/>
      <c r="W29" s="291"/>
      <c r="X29" s="293">
        <f t="shared" si="22"/>
        <v>36090</v>
      </c>
      <c r="Y29" s="297">
        <f t="shared" si="23"/>
        <v>0.18470490440565257</v>
      </c>
    </row>
    <row r="30" spans="1:25" ht="19.5" customHeight="1">
      <c r="A30" s="338" t="s">
        <v>159</v>
      </c>
      <c r="B30" s="290">
        <v>8557</v>
      </c>
      <c r="C30" s="291">
        <v>6220</v>
      </c>
      <c r="D30" s="292">
        <v>0</v>
      </c>
      <c r="E30" s="291">
        <v>0</v>
      </c>
      <c r="F30" s="293">
        <f t="shared" si="16"/>
        <v>14777</v>
      </c>
      <c r="G30" s="294">
        <f t="shared" si="17"/>
        <v>0.013306343047374975</v>
      </c>
      <c r="H30" s="295">
        <v>10312</v>
      </c>
      <c r="I30" s="291">
        <v>8781</v>
      </c>
      <c r="J30" s="292"/>
      <c r="K30" s="291"/>
      <c r="L30" s="293">
        <f t="shared" si="18"/>
        <v>19093</v>
      </c>
      <c r="M30" s="296">
        <f t="shared" si="19"/>
        <v>-0.22605143246215886</v>
      </c>
      <c r="N30" s="290">
        <v>26931</v>
      </c>
      <c r="O30" s="291">
        <v>21469</v>
      </c>
      <c r="P30" s="292"/>
      <c r="Q30" s="291"/>
      <c r="R30" s="293">
        <f t="shared" si="20"/>
        <v>48400</v>
      </c>
      <c r="S30" s="294">
        <f t="shared" si="21"/>
        <v>0.01492144353250994</v>
      </c>
      <c r="T30" s="295">
        <v>35622</v>
      </c>
      <c r="U30" s="291">
        <v>31074</v>
      </c>
      <c r="V30" s="292"/>
      <c r="W30" s="291"/>
      <c r="X30" s="293">
        <f t="shared" si="22"/>
        <v>66696</v>
      </c>
      <c r="Y30" s="297">
        <f t="shared" si="23"/>
        <v>-0.27431929950821643</v>
      </c>
    </row>
    <row r="31" spans="1:25" ht="19.5" customHeight="1">
      <c r="A31" s="338" t="s">
        <v>193</v>
      </c>
      <c r="B31" s="290">
        <v>4610</v>
      </c>
      <c r="C31" s="291">
        <v>5344</v>
      </c>
      <c r="D31" s="292">
        <v>1868</v>
      </c>
      <c r="E31" s="291">
        <v>1861</v>
      </c>
      <c r="F31" s="293">
        <f t="shared" si="16"/>
        <v>13683</v>
      </c>
      <c r="G31" s="294">
        <f t="shared" si="17"/>
        <v>0.012321221622604845</v>
      </c>
      <c r="H31" s="295">
        <v>4069</v>
      </c>
      <c r="I31" s="291">
        <v>3301</v>
      </c>
      <c r="J31" s="292"/>
      <c r="K31" s="291"/>
      <c r="L31" s="293">
        <f t="shared" si="18"/>
        <v>7370</v>
      </c>
      <c r="M31" s="296">
        <f t="shared" si="19"/>
        <v>0.8565807327001358</v>
      </c>
      <c r="N31" s="290">
        <v>14399</v>
      </c>
      <c r="O31" s="291">
        <v>15779</v>
      </c>
      <c r="P31" s="292">
        <v>9573</v>
      </c>
      <c r="Q31" s="291">
        <v>9378</v>
      </c>
      <c r="R31" s="293">
        <f t="shared" si="20"/>
        <v>49129</v>
      </c>
      <c r="S31" s="294">
        <f t="shared" si="21"/>
        <v>0.015146190068361175</v>
      </c>
      <c r="T31" s="295">
        <v>12382</v>
      </c>
      <c r="U31" s="291">
        <v>11236</v>
      </c>
      <c r="V31" s="292">
        <v>1076</v>
      </c>
      <c r="W31" s="291">
        <v>1287</v>
      </c>
      <c r="X31" s="293">
        <f t="shared" si="22"/>
        <v>25981</v>
      </c>
      <c r="Y31" s="297">
        <f t="shared" si="23"/>
        <v>0.8909587775682228</v>
      </c>
    </row>
    <row r="32" spans="1:25" ht="19.5" customHeight="1">
      <c r="A32" s="338" t="s">
        <v>194</v>
      </c>
      <c r="B32" s="290">
        <v>6201</v>
      </c>
      <c r="C32" s="291">
        <v>6472</v>
      </c>
      <c r="D32" s="292">
        <v>0</v>
      </c>
      <c r="E32" s="291">
        <v>0</v>
      </c>
      <c r="F32" s="293">
        <f t="shared" si="16"/>
        <v>12673</v>
      </c>
      <c r="G32" s="294">
        <f t="shared" si="17"/>
        <v>0.011411740234105912</v>
      </c>
      <c r="H32" s="295">
        <v>6741</v>
      </c>
      <c r="I32" s="291">
        <v>5497</v>
      </c>
      <c r="J32" s="292"/>
      <c r="K32" s="291"/>
      <c r="L32" s="293">
        <f t="shared" si="18"/>
        <v>12238</v>
      </c>
      <c r="M32" s="296">
        <f t="shared" si="19"/>
        <v>0.035545023696682554</v>
      </c>
      <c r="N32" s="290">
        <v>17622</v>
      </c>
      <c r="O32" s="291">
        <v>19868</v>
      </c>
      <c r="P32" s="292"/>
      <c r="Q32" s="291"/>
      <c r="R32" s="293">
        <f t="shared" si="20"/>
        <v>37490</v>
      </c>
      <c r="S32" s="294">
        <f t="shared" si="21"/>
        <v>0.011557952851937968</v>
      </c>
      <c r="T32" s="295">
        <v>19558</v>
      </c>
      <c r="U32" s="291">
        <v>18195</v>
      </c>
      <c r="V32" s="292"/>
      <c r="W32" s="291"/>
      <c r="X32" s="293">
        <f t="shared" si="22"/>
        <v>37753</v>
      </c>
      <c r="Y32" s="297">
        <f t="shared" si="23"/>
        <v>-0.0069663338012873055</v>
      </c>
    </row>
    <row r="33" spans="1:25" ht="19.5" customHeight="1">
      <c r="A33" s="338" t="s">
        <v>195</v>
      </c>
      <c r="B33" s="290">
        <v>5322</v>
      </c>
      <c r="C33" s="291">
        <v>5412</v>
      </c>
      <c r="D33" s="292">
        <v>0</v>
      </c>
      <c r="E33" s="291">
        <v>0</v>
      </c>
      <c r="F33" s="293">
        <f t="shared" si="16"/>
        <v>10734</v>
      </c>
      <c r="G33" s="294">
        <f t="shared" si="17"/>
        <v>0.009665716063512417</v>
      </c>
      <c r="H33" s="295">
        <v>6620</v>
      </c>
      <c r="I33" s="291">
        <v>5455</v>
      </c>
      <c r="J33" s="292"/>
      <c r="K33" s="291"/>
      <c r="L33" s="293">
        <f t="shared" si="18"/>
        <v>12075</v>
      </c>
      <c r="M33" s="296">
        <f t="shared" si="19"/>
        <v>-0.11105590062111803</v>
      </c>
      <c r="N33" s="290">
        <v>14584</v>
      </c>
      <c r="O33" s="291">
        <v>16205</v>
      </c>
      <c r="P33" s="292"/>
      <c r="Q33" s="291"/>
      <c r="R33" s="293">
        <f t="shared" si="20"/>
        <v>30789</v>
      </c>
      <c r="S33" s="294">
        <f t="shared" si="21"/>
        <v>0.00949207282897621</v>
      </c>
      <c r="T33" s="295">
        <v>15678</v>
      </c>
      <c r="U33" s="291">
        <v>16161</v>
      </c>
      <c r="V33" s="292"/>
      <c r="W33" s="291"/>
      <c r="X33" s="293">
        <f t="shared" si="22"/>
        <v>31839</v>
      </c>
      <c r="Y33" s="297">
        <f t="shared" si="23"/>
        <v>-0.03297842268915485</v>
      </c>
    </row>
    <row r="34" spans="1:25" ht="19.5" customHeight="1">
      <c r="A34" s="338" t="s">
        <v>196</v>
      </c>
      <c r="B34" s="290">
        <v>5388</v>
      </c>
      <c r="C34" s="291">
        <v>4339</v>
      </c>
      <c r="D34" s="292">
        <v>0</v>
      </c>
      <c r="E34" s="291">
        <v>0</v>
      </c>
      <c r="F34" s="293">
        <f t="shared" si="16"/>
        <v>9727</v>
      </c>
      <c r="G34" s="294">
        <f t="shared" si="17"/>
        <v>0.008758936104880313</v>
      </c>
      <c r="H34" s="295">
        <v>4624</v>
      </c>
      <c r="I34" s="291">
        <v>3458</v>
      </c>
      <c r="J34" s="292">
        <v>0</v>
      </c>
      <c r="K34" s="291">
        <v>0</v>
      </c>
      <c r="L34" s="293">
        <f t="shared" si="18"/>
        <v>8082</v>
      </c>
      <c r="M34" s="296">
        <f t="shared" si="19"/>
        <v>0.2035387280376144</v>
      </c>
      <c r="N34" s="290">
        <v>15309</v>
      </c>
      <c r="O34" s="291">
        <v>13851</v>
      </c>
      <c r="P34" s="292"/>
      <c r="Q34" s="291"/>
      <c r="R34" s="293">
        <f t="shared" si="20"/>
        <v>29160</v>
      </c>
      <c r="S34" s="294">
        <f t="shared" si="21"/>
        <v>0.008989861434049378</v>
      </c>
      <c r="T34" s="295">
        <v>12717</v>
      </c>
      <c r="U34" s="291">
        <v>11319</v>
      </c>
      <c r="V34" s="292">
        <v>0</v>
      </c>
      <c r="W34" s="291">
        <v>0</v>
      </c>
      <c r="X34" s="293">
        <f t="shared" si="22"/>
        <v>24036</v>
      </c>
      <c r="Y34" s="297">
        <f t="shared" si="23"/>
        <v>0.21318022965551675</v>
      </c>
    </row>
    <row r="35" spans="1:25" ht="19.5" customHeight="1">
      <c r="A35" s="338" t="s">
        <v>197</v>
      </c>
      <c r="B35" s="290">
        <v>5159</v>
      </c>
      <c r="C35" s="291">
        <v>4308</v>
      </c>
      <c r="D35" s="292">
        <v>0</v>
      </c>
      <c r="E35" s="291">
        <v>0</v>
      </c>
      <c r="F35" s="293">
        <f t="shared" si="16"/>
        <v>9467</v>
      </c>
      <c r="G35" s="294">
        <f t="shared" si="17"/>
        <v>0.00852481218308851</v>
      </c>
      <c r="H35" s="295">
        <v>4953</v>
      </c>
      <c r="I35" s="291">
        <v>3759</v>
      </c>
      <c r="J35" s="292"/>
      <c r="K35" s="291"/>
      <c r="L35" s="293">
        <f t="shared" si="18"/>
        <v>8712</v>
      </c>
      <c r="M35" s="296">
        <f t="shared" si="19"/>
        <v>0.08666207529843883</v>
      </c>
      <c r="N35" s="290">
        <v>15086</v>
      </c>
      <c r="O35" s="291">
        <v>13351</v>
      </c>
      <c r="P35" s="292"/>
      <c r="Q35" s="291"/>
      <c r="R35" s="293">
        <f t="shared" si="20"/>
        <v>28437</v>
      </c>
      <c r="S35" s="294">
        <f t="shared" si="21"/>
        <v>0.008766964663925314</v>
      </c>
      <c r="T35" s="295">
        <v>13332</v>
      </c>
      <c r="U35" s="291">
        <v>12291</v>
      </c>
      <c r="V35" s="292"/>
      <c r="W35" s="291"/>
      <c r="X35" s="293">
        <f t="shared" si="22"/>
        <v>25623</v>
      </c>
      <c r="Y35" s="297">
        <f t="shared" si="23"/>
        <v>0.10982320571361659</v>
      </c>
    </row>
    <row r="36" spans="1:25" ht="19.5" customHeight="1">
      <c r="A36" s="338" t="s">
        <v>198</v>
      </c>
      <c r="B36" s="290">
        <v>4318</v>
      </c>
      <c r="C36" s="291">
        <v>3545</v>
      </c>
      <c r="D36" s="292">
        <v>0</v>
      </c>
      <c r="E36" s="291">
        <v>0</v>
      </c>
      <c r="F36" s="293">
        <f t="shared" si="16"/>
        <v>7863</v>
      </c>
      <c r="G36" s="294">
        <f t="shared" si="17"/>
        <v>0.007080447680957531</v>
      </c>
      <c r="H36" s="295">
        <v>3726</v>
      </c>
      <c r="I36" s="291">
        <v>2914</v>
      </c>
      <c r="J36" s="292"/>
      <c r="K36" s="291"/>
      <c r="L36" s="293">
        <f t="shared" si="18"/>
        <v>6640</v>
      </c>
      <c r="M36" s="296">
        <f t="shared" si="19"/>
        <v>0.1841867469879519</v>
      </c>
      <c r="N36" s="290">
        <v>11406</v>
      </c>
      <c r="O36" s="291">
        <v>10135</v>
      </c>
      <c r="P36" s="292"/>
      <c r="Q36" s="291"/>
      <c r="R36" s="293">
        <f t="shared" si="20"/>
        <v>21541</v>
      </c>
      <c r="S36" s="294">
        <f t="shared" si="21"/>
        <v>0.006640967254830509</v>
      </c>
      <c r="T36" s="295">
        <v>10692</v>
      </c>
      <c r="U36" s="291">
        <v>10106</v>
      </c>
      <c r="V36" s="292"/>
      <c r="W36" s="291"/>
      <c r="X36" s="293">
        <f t="shared" si="22"/>
        <v>20798</v>
      </c>
      <c r="Y36" s="297">
        <f t="shared" si="23"/>
        <v>0.035724588902779075</v>
      </c>
    </row>
    <row r="37" spans="1:25" ht="19.5" customHeight="1">
      <c r="A37" s="338" t="s">
        <v>199</v>
      </c>
      <c r="B37" s="290">
        <v>2117</v>
      </c>
      <c r="C37" s="291">
        <v>2025</v>
      </c>
      <c r="D37" s="292">
        <v>0</v>
      </c>
      <c r="E37" s="291">
        <v>0</v>
      </c>
      <c r="F37" s="293">
        <f t="shared" si="16"/>
        <v>4142</v>
      </c>
      <c r="G37" s="294">
        <f t="shared" si="17"/>
        <v>0.0037297741694678993</v>
      </c>
      <c r="H37" s="295">
        <v>2236</v>
      </c>
      <c r="I37" s="291">
        <v>1906</v>
      </c>
      <c r="J37" s="292"/>
      <c r="K37" s="291"/>
      <c r="L37" s="293">
        <f t="shared" si="18"/>
        <v>4142</v>
      </c>
      <c r="M37" s="296" t="s">
        <v>43</v>
      </c>
      <c r="N37" s="290">
        <v>7933</v>
      </c>
      <c r="O37" s="291">
        <v>7105</v>
      </c>
      <c r="P37" s="292">
        <v>1397</v>
      </c>
      <c r="Q37" s="291">
        <v>926</v>
      </c>
      <c r="R37" s="293">
        <f t="shared" si="20"/>
        <v>17361</v>
      </c>
      <c r="S37" s="294">
        <f t="shared" si="21"/>
        <v>0.005352297131568287</v>
      </c>
      <c r="T37" s="295">
        <v>8210</v>
      </c>
      <c r="U37" s="291">
        <v>7920</v>
      </c>
      <c r="V37" s="292"/>
      <c r="W37" s="291"/>
      <c r="X37" s="293">
        <f t="shared" si="22"/>
        <v>16130</v>
      </c>
      <c r="Y37" s="297">
        <f t="shared" si="23"/>
        <v>0.07631742095474281</v>
      </c>
    </row>
    <row r="38" spans="1:25" ht="19.5" customHeight="1">
      <c r="A38" s="338" t="s">
        <v>200</v>
      </c>
      <c r="B38" s="290">
        <v>1640</v>
      </c>
      <c r="C38" s="291">
        <v>1985</v>
      </c>
      <c r="D38" s="292">
        <v>0</v>
      </c>
      <c r="E38" s="291">
        <v>0</v>
      </c>
      <c r="F38" s="293">
        <f t="shared" si="16"/>
        <v>3625</v>
      </c>
      <c r="G38" s="294">
        <f t="shared" si="17"/>
        <v>0.003264227755751119</v>
      </c>
      <c r="H38" s="295">
        <v>1235</v>
      </c>
      <c r="I38" s="291">
        <v>1191</v>
      </c>
      <c r="J38" s="292"/>
      <c r="K38" s="291"/>
      <c r="L38" s="293">
        <f t="shared" si="18"/>
        <v>2426</v>
      </c>
      <c r="M38" s="296">
        <f>IF(ISERROR(F38/L38-1),"         /0",(F38/L38-1))</f>
        <v>0.49422918384171477</v>
      </c>
      <c r="N38" s="290">
        <v>3879</v>
      </c>
      <c r="O38" s="291">
        <v>4787</v>
      </c>
      <c r="P38" s="292">
        <v>0</v>
      </c>
      <c r="Q38" s="291">
        <v>0</v>
      </c>
      <c r="R38" s="293">
        <f t="shared" si="20"/>
        <v>8666</v>
      </c>
      <c r="S38" s="294">
        <f t="shared" si="21"/>
        <v>0.0026716782986101477</v>
      </c>
      <c r="T38" s="295">
        <v>3799</v>
      </c>
      <c r="U38" s="291">
        <v>3778</v>
      </c>
      <c r="V38" s="292"/>
      <c r="W38" s="291"/>
      <c r="X38" s="293">
        <f t="shared" si="22"/>
        <v>7577</v>
      </c>
      <c r="Y38" s="297">
        <f t="shared" si="23"/>
        <v>0.14372442919361217</v>
      </c>
    </row>
    <row r="39" spans="1:25" ht="19.5" customHeight="1">
      <c r="A39" s="338" t="s">
        <v>201</v>
      </c>
      <c r="B39" s="290">
        <v>1437</v>
      </c>
      <c r="C39" s="291">
        <v>1430</v>
      </c>
      <c r="D39" s="292">
        <v>0</v>
      </c>
      <c r="E39" s="291">
        <v>0</v>
      </c>
      <c r="F39" s="293">
        <f t="shared" si="16"/>
        <v>2867</v>
      </c>
      <c r="G39" s="294">
        <f t="shared" si="17"/>
        <v>0.0025816664760657817</v>
      </c>
      <c r="H39" s="295">
        <v>1882</v>
      </c>
      <c r="I39" s="291">
        <v>2121</v>
      </c>
      <c r="J39" s="292"/>
      <c r="K39" s="291"/>
      <c r="L39" s="293">
        <f t="shared" si="18"/>
        <v>4003</v>
      </c>
      <c r="M39" s="296">
        <f>IF(ISERROR(F39/L39-1),"         /0",(F39/L39-1))</f>
        <v>-0.28378715963027734</v>
      </c>
      <c r="N39" s="290">
        <v>4256</v>
      </c>
      <c r="O39" s="291">
        <v>4217</v>
      </c>
      <c r="P39" s="292"/>
      <c r="Q39" s="291"/>
      <c r="R39" s="293">
        <f t="shared" si="20"/>
        <v>8473</v>
      </c>
      <c r="S39" s="294">
        <f t="shared" si="21"/>
        <v>0.002612177501052825</v>
      </c>
      <c r="T39" s="295">
        <v>6073</v>
      </c>
      <c r="U39" s="291">
        <v>6517</v>
      </c>
      <c r="V39" s="292"/>
      <c r="W39" s="291"/>
      <c r="X39" s="293">
        <f t="shared" si="22"/>
        <v>12590</v>
      </c>
      <c r="Y39" s="297">
        <f t="shared" si="23"/>
        <v>-0.3270055599682288</v>
      </c>
    </row>
    <row r="40" spans="1:25" ht="19.5" customHeight="1">
      <c r="A40" s="338" t="s">
        <v>202</v>
      </c>
      <c r="B40" s="290">
        <v>1181</v>
      </c>
      <c r="C40" s="291">
        <v>1275</v>
      </c>
      <c r="D40" s="292">
        <v>0</v>
      </c>
      <c r="E40" s="291">
        <v>0</v>
      </c>
      <c r="F40" s="293">
        <f t="shared" si="16"/>
        <v>2456</v>
      </c>
      <c r="G40" s="294">
        <f t="shared" si="17"/>
        <v>0.0022115705843102755</v>
      </c>
      <c r="H40" s="295">
        <v>366</v>
      </c>
      <c r="I40" s="291">
        <v>308</v>
      </c>
      <c r="J40" s="292">
        <v>0</v>
      </c>
      <c r="K40" s="291">
        <v>0</v>
      </c>
      <c r="L40" s="293">
        <f t="shared" si="18"/>
        <v>674</v>
      </c>
      <c r="M40" s="296">
        <f>IF(ISERROR(F40/L40-1),"         /0",(F40/L40-1))</f>
        <v>2.6439169139465877</v>
      </c>
      <c r="N40" s="290">
        <v>3928</v>
      </c>
      <c r="O40" s="291">
        <v>3772</v>
      </c>
      <c r="P40" s="292">
        <v>0</v>
      </c>
      <c r="Q40" s="291">
        <v>0</v>
      </c>
      <c r="R40" s="293">
        <f t="shared" si="20"/>
        <v>7700</v>
      </c>
      <c r="S40" s="294">
        <f t="shared" si="21"/>
        <v>0.0023738660165356722</v>
      </c>
      <c r="T40" s="295">
        <v>1278</v>
      </c>
      <c r="U40" s="291">
        <v>1150</v>
      </c>
      <c r="V40" s="292">
        <v>0</v>
      </c>
      <c r="W40" s="291">
        <v>0</v>
      </c>
      <c r="X40" s="293">
        <f t="shared" si="22"/>
        <v>2428</v>
      </c>
      <c r="Y40" s="297">
        <f t="shared" si="23"/>
        <v>2.171334431630972</v>
      </c>
    </row>
    <row r="41" spans="1:25" ht="19.5" customHeight="1">
      <c r="A41" s="338" t="s">
        <v>203</v>
      </c>
      <c r="B41" s="290">
        <v>304</v>
      </c>
      <c r="C41" s="291">
        <v>406</v>
      </c>
      <c r="D41" s="292">
        <v>0</v>
      </c>
      <c r="E41" s="291">
        <v>0</v>
      </c>
      <c r="F41" s="293">
        <f t="shared" si="16"/>
        <v>710</v>
      </c>
      <c r="G41" s="294">
        <f t="shared" si="17"/>
        <v>0.0006393384018160812</v>
      </c>
      <c r="H41" s="295">
        <v>243</v>
      </c>
      <c r="I41" s="291">
        <v>224</v>
      </c>
      <c r="J41" s="292">
        <v>0</v>
      </c>
      <c r="K41" s="291"/>
      <c r="L41" s="293">
        <f t="shared" si="18"/>
        <v>467</v>
      </c>
      <c r="M41" s="296">
        <f>IF(ISERROR(F41/L41-1),"         /0",(F41/L41-1))</f>
        <v>0.5203426124197001</v>
      </c>
      <c r="N41" s="290">
        <v>866</v>
      </c>
      <c r="O41" s="291">
        <v>1194</v>
      </c>
      <c r="P41" s="292">
        <v>71</v>
      </c>
      <c r="Q41" s="291">
        <v>0</v>
      </c>
      <c r="R41" s="293">
        <f t="shared" si="20"/>
        <v>2131</v>
      </c>
      <c r="S41" s="294">
        <f t="shared" si="21"/>
        <v>0.0006569751274334439</v>
      </c>
      <c r="T41" s="295">
        <v>828</v>
      </c>
      <c r="U41" s="291">
        <v>958</v>
      </c>
      <c r="V41" s="292">
        <v>0</v>
      </c>
      <c r="W41" s="291">
        <v>0</v>
      </c>
      <c r="X41" s="293">
        <f t="shared" si="22"/>
        <v>1786</v>
      </c>
      <c r="Y41" s="297">
        <f t="shared" si="23"/>
        <v>0.19316909294512885</v>
      </c>
    </row>
    <row r="42" spans="1:25" ht="19.5" customHeight="1" thickBot="1">
      <c r="A42" s="539" t="s">
        <v>167</v>
      </c>
      <c r="B42" s="540">
        <v>0</v>
      </c>
      <c r="C42" s="541">
        <v>0</v>
      </c>
      <c r="D42" s="542">
        <v>364</v>
      </c>
      <c r="E42" s="541">
        <v>451</v>
      </c>
      <c r="F42" s="543">
        <f t="shared" si="16"/>
        <v>815</v>
      </c>
      <c r="G42" s="544">
        <f t="shared" si="17"/>
        <v>0.0007338884471550792</v>
      </c>
      <c r="H42" s="545">
        <v>1976</v>
      </c>
      <c r="I42" s="541">
        <v>2481</v>
      </c>
      <c r="J42" s="542">
        <v>130</v>
      </c>
      <c r="K42" s="541">
        <v>79</v>
      </c>
      <c r="L42" s="543">
        <f t="shared" si="18"/>
        <v>4666</v>
      </c>
      <c r="M42" s="546">
        <f>IF(ISERROR(F42/L42-1),"         /0",(F42/L42-1))</f>
        <v>-0.8253321903129018</v>
      </c>
      <c r="N42" s="540">
        <v>0</v>
      </c>
      <c r="O42" s="541">
        <v>0</v>
      </c>
      <c r="P42" s="542">
        <v>1635</v>
      </c>
      <c r="Q42" s="541">
        <v>2103</v>
      </c>
      <c r="R42" s="543">
        <f t="shared" si="20"/>
        <v>3738</v>
      </c>
      <c r="S42" s="544">
        <f t="shared" si="21"/>
        <v>0.0011524040480273173</v>
      </c>
      <c r="T42" s="545">
        <v>7722</v>
      </c>
      <c r="U42" s="541">
        <v>9292</v>
      </c>
      <c r="V42" s="542">
        <v>323</v>
      </c>
      <c r="W42" s="541">
        <v>327</v>
      </c>
      <c r="X42" s="543">
        <f t="shared" si="22"/>
        <v>17664</v>
      </c>
      <c r="Y42" s="547">
        <f t="shared" si="23"/>
        <v>-0.7883831521739131</v>
      </c>
    </row>
    <row r="43" ht="6.75" customHeight="1">
      <c r="A43" s="74"/>
    </row>
    <row r="44" ht="15">
      <c r="A44" s="74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3:Y65536 M43:M65536 Y3 M3 M5:M8 Y5:Y8">
    <cfRule type="cellIs" priority="3" dxfId="99" operator="lessThan" stopIfTrue="1">
      <formula>0</formula>
    </cfRule>
  </conditionalFormatting>
  <conditionalFormatting sqref="M9:M42 Y9:Y42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G6:G8">
    <cfRule type="cellIs" priority="2" dxfId="99" operator="lessThan" stopIfTrue="1">
      <formula>0</formula>
    </cfRule>
  </conditionalFormatting>
  <conditionalFormatting sqref="S6:S8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3"/>
  <sheetViews>
    <sheetView showGridLines="0" zoomScale="80" zoomScaleNormal="80" zoomScalePageLayoutView="0" workbookViewId="0" topLeftCell="A1">
      <selection activeCell="G19" sqref="G19:H19"/>
    </sheetView>
  </sheetViews>
  <sheetFormatPr defaultColWidth="8.00390625" defaultRowHeight="15"/>
  <cols>
    <col min="1" max="1" width="32.421875" style="73" customWidth="1"/>
    <col min="2" max="2" width="9.140625" style="73" customWidth="1"/>
    <col min="3" max="3" width="10.7109375" style="73" customWidth="1"/>
    <col min="4" max="4" width="9.140625" style="73" customWidth="1"/>
    <col min="5" max="5" width="10.57421875" style="73" bestFit="1" customWidth="1"/>
    <col min="6" max="6" width="10.140625" style="73" customWidth="1"/>
    <col min="7" max="7" width="11.28125" style="73" bestFit="1" customWidth="1"/>
    <col min="8" max="8" width="10.00390625" style="73" customWidth="1"/>
    <col min="9" max="9" width="10.8515625" style="73" bestFit="1" customWidth="1"/>
    <col min="10" max="10" width="9.00390625" style="73" bestFit="1" customWidth="1"/>
    <col min="11" max="11" width="10.57421875" style="73" bestFit="1" customWidth="1"/>
    <col min="12" max="12" width="9.421875" style="73" customWidth="1"/>
    <col min="13" max="13" width="9.57421875" style="73" customWidth="1"/>
    <col min="14" max="14" width="10.7109375" style="73" customWidth="1"/>
    <col min="15" max="15" width="12.421875" style="73" bestFit="1" customWidth="1"/>
    <col min="16" max="16" width="9.421875" style="73" customWidth="1"/>
    <col min="17" max="17" width="10.57421875" style="73" bestFit="1" customWidth="1"/>
    <col min="18" max="18" width="10.421875" style="73" bestFit="1" customWidth="1"/>
    <col min="19" max="19" width="11.28125" style="73" bestFit="1" customWidth="1"/>
    <col min="20" max="20" width="10.421875" style="73" bestFit="1" customWidth="1"/>
    <col min="21" max="21" width="11.00390625" style="73" customWidth="1"/>
    <col min="22" max="22" width="9.421875" style="73" customWidth="1"/>
    <col min="23" max="23" width="11.57421875" style="73" customWidth="1"/>
    <col min="24" max="24" width="10.57421875" style="73" customWidth="1"/>
    <col min="25" max="25" width="9.8515625" style="73" bestFit="1" customWidth="1"/>
    <col min="26" max="16384" width="8.00390625" style="73" customWidth="1"/>
  </cols>
  <sheetData>
    <row r="1" spans="24:25" ht="16.5">
      <c r="X1" s="619" t="s">
        <v>26</v>
      </c>
      <c r="Y1" s="619"/>
    </row>
    <row r="2" ht="5.25" customHeight="1" thickBot="1"/>
    <row r="3" spans="1:25" ht="24.75" customHeight="1" thickTop="1">
      <c r="A3" s="651" t="s">
        <v>42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3"/>
    </row>
    <row r="4" spans="1:25" ht="21" customHeight="1" thickBot="1">
      <c r="A4" s="668" t="s">
        <v>40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70"/>
    </row>
    <row r="5" spans="1:25" s="82" customFormat="1" ht="19.5" customHeight="1" thickBot="1" thickTop="1">
      <c r="A5" s="654" t="s">
        <v>39</v>
      </c>
      <c r="B5" s="642" t="s">
        <v>33</v>
      </c>
      <c r="C5" s="643"/>
      <c r="D5" s="643"/>
      <c r="E5" s="643"/>
      <c r="F5" s="643"/>
      <c r="G5" s="643"/>
      <c r="H5" s="643"/>
      <c r="I5" s="643"/>
      <c r="J5" s="644"/>
      <c r="K5" s="644"/>
      <c r="L5" s="644"/>
      <c r="M5" s="645"/>
      <c r="N5" s="646" t="s">
        <v>32</v>
      </c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5"/>
    </row>
    <row r="6" spans="1:25" s="81" customFormat="1" ht="26.25" customHeight="1" thickBot="1">
      <c r="A6" s="655"/>
      <c r="B6" s="649" t="s">
        <v>153</v>
      </c>
      <c r="C6" s="638"/>
      <c r="D6" s="638"/>
      <c r="E6" s="638"/>
      <c r="F6" s="650"/>
      <c r="G6" s="639" t="s">
        <v>31</v>
      </c>
      <c r="H6" s="649" t="s">
        <v>154</v>
      </c>
      <c r="I6" s="638"/>
      <c r="J6" s="638"/>
      <c r="K6" s="638"/>
      <c r="L6" s="650"/>
      <c r="M6" s="639" t="s">
        <v>30</v>
      </c>
      <c r="N6" s="637" t="s">
        <v>155</v>
      </c>
      <c r="O6" s="638"/>
      <c r="P6" s="638"/>
      <c r="Q6" s="638"/>
      <c r="R6" s="638"/>
      <c r="S6" s="639" t="s">
        <v>31</v>
      </c>
      <c r="T6" s="637" t="s">
        <v>156</v>
      </c>
      <c r="U6" s="638"/>
      <c r="V6" s="638"/>
      <c r="W6" s="638"/>
      <c r="X6" s="638"/>
      <c r="Y6" s="639" t="s">
        <v>30</v>
      </c>
    </row>
    <row r="7" spans="1:25" s="76" customFormat="1" ht="26.25" customHeight="1">
      <c r="A7" s="656"/>
      <c r="B7" s="660" t="s">
        <v>20</v>
      </c>
      <c r="C7" s="661"/>
      <c r="D7" s="658" t="s">
        <v>19</v>
      </c>
      <c r="E7" s="659"/>
      <c r="F7" s="647" t="s">
        <v>15</v>
      </c>
      <c r="G7" s="640"/>
      <c r="H7" s="660" t="s">
        <v>20</v>
      </c>
      <c r="I7" s="661"/>
      <c r="J7" s="658" t="s">
        <v>19</v>
      </c>
      <c r="K7" s="659"/>
      <c r="L7" s="647" t="s">
        <v>15</v>
      </c>
      <c r="M7" s="640"/>
      <c r="N7" s="661" t="s">
        <v>20</v>
      </c>
      <c r="O7" s="661"/>
      <c r="P7" s="666" t="s">
        <v>19</v>
      </c>
      <c r="Q7" s="661"/>
      <c r="R7" s="647" t="s">
        <v>15</v>
      </c>
      <c r="S7" s="640"/>
      <c r="T7" s="667" t="s">
        <v>20</v>
      </c>
      <c r="U7" s="659"/>
      <c r="V7" s="658" t="s">
        <v>19</v>
      </c>
      <c r="W7" s="662"/>
      <c r="X7" s="647" t="s">
        <v>15</v>
      </c>
      <c r="Y7" s="640"/>
    </row>
    <row r="8" spans="1:25" s="76" customFormat="1" ht="20.25" customHeight="1" thickBot="1">
      <c r="A8" s="657"/>
      <c r="B8" s="79" t="s">
        <v>28</v>
      </c>
      <c r="C8" s="77" t="s">
        <v>27</v>
      </c>
      <c r="D8" s="78" t="s">
        <v>28</v>
      </c>
      <c r="E8" s="77" t="s">
        <v>27</v>
      </c>
      <c r="F8" s="648"/>
      <c r="G8" s="641"/>
      <c r="H8" s="79" t="s">
        <v>28</v>
      </c>
      <c r="I8" s="77" t="s">
        <v>27</v>
      </c>
      <c r="J8" s="78" t="s">
        <v>28</v>
      </c>
      <c r="K8" s="77" t="s">
        <v>27</v>
      </c>
      <c r="L8" s="648"/>
      <c r="M8" s="641"/>
      <c r="N8" s="79" t="s">
        <v>28</v>
      </c>
      <c r="O8" s="77" t="s">
        <v>27</v>
      </c>
      <c r="P8" s="78" t="s">
        <v>28</v>
      </c>
      <c r="Q8" s="77" t="s">
        <v>27</v>
      </c>
      <c r="R8" s="648"/>
      <c r="S8" s="641"/>
      <c r="T8" s="79" t="s">
        <v>28</v>
      </c>
      <c r="U8" s="77" t="s">
        <v>27</v>
      </c>
      <c r="V8" s="78" t="s">
        <v>28</v>
      </c>
      <c r="W8" s="77" t="s">
        <v>27</v>
      </c>
      <c r="X8" s="648"/>
      <c r="Y8" s="641"/>
    </row>
    <row r="9" spans="1:25" s="538" customFormat="1" ht="18" customHeight="1" thickBot="1" thickTop="1">
      <c r="A9" s="528" t="s">
        <v>22</v>
      </c>
      <c r="B9" s="529">
        <f>SUM(B10:B50)</f>
        <v>24563.032999999992</v>
      </c>
      <c r="C9" s="530">
        <f>SUM(C10:C50)</f>
        <v>14469.633000000002</v>
      </c>
      <c r="D9" s="531">
        <f>SUM(D10:D50)</f>
        <v>11378.895999999999</v>
      </c>
      <c r="E9" s="530">
        <f>SUM(E10:E50)</f>
        <v>5860.127999999998</v>
      </c>
      <c r="F9" s="532">
        <f>SUM(B9:E9)</f>
        <v>56271.689999999995</v>
      </c>
      <c r="G9" s="548">
        <f>F9/$F$9</f>
        <v>1</v>
      </c>
      <c r="H9" s="534">
        <f>SUM(H10:H50)</f>
        <v>22139.18900000001</v>
      </c>
      <c r="I9" s="530">
        <f>SUM(I10:I50)</f>
        <v>13137.114999999998</v>
      </c>
      <c r="J9" s="531">
        <f>SUM(J10:J50)</f>
        <v>10475.223</v>
      </c>
      <c r="K9" s="530">
        <f>SUM(K10:K50)</f>
        <v>5355.985999999999</v>
      </c>
      <c r="L9" s="532">
        <f>SUM(H9:K9)</f>
        <v>51107.513</v>
      </c>
      <c r="M9" s="535">
        <f>IF(ISERROR(F9/L9-1),"         /0",(F9/L9-1))</f>
        <v>0.10104535902578538</v>
      </c>
      <c r="N9" s="536">
        <f>SUM(N10:N50)</f>
        <v>66730.478</v>
      </c>
      <c r="O9" s="530">
        <f>SUM(O10:O50)</f>
        <v>37357.946</v>
      </c>
      <c r="P9" s="531">
        <f>SUM(P10:P50)</f>
        <v>40195.56700000001</v>
      </c>
      <c r="Q9" s="530">
        <f>SUM(Q10:Q50)</f>
        <v>15461.591000000002</v>
      </c>
      <c r="R9" s="532">
        <f>SUM(N9:Q9)</f>
        <v>159745.58200000002</v>
      </c>
      <c r="S9" s="548">
        <f>R9/$R$9</f>
        <v>1</v>
      </c>
      <c r="T9" s="534">
        <f>SUM(T10:T50)</f>
        <v>67573.82800000001</v>
      </c>
      <c r="U9" s="530">
        <f>SUM(U10:U50)</f>
        <v>37166.583000000006</v>
      </c>
      <c r="V9" s="531">
        <f>SUM(V10:V50)</f>
        <v>34158.417</v>
      </c>
      <c r="W9" s="530">
        <f>SUM(W10:W50)</f>
        <v>14147.591</v>
      </c>
      <c r="X9" s="532">
        <f>SUM(T9:W9)</f>
        <v>153046.41900000005</v>
      </c>
      <c r="Y9" s="537">
        <f>IF(ISERROR(R9/X9-1),"         /0",(R9/X9-1))</f>
        <v>0.043772098973449136</v>
      </c>
    </row>
    <row r="10" spans="1:25" ht="19.5" customHeight="1" thickTop="1">
      <c r="A10" s="328" t="s">
        <v>171</v>
      </c>
      <c r="B10" s="330">
        <v>8103.344</v>
      </c>
      <c r="C10" s="331">
        <v>4054.0460000000003</v>
      </c>
      <c r="D10" s="332">
        <v>221.659</v>
      </c>
      <c r="E10" s="331">
        <v>0</v>
      </c>
      <c r="F10" s="333">
        <f>SUM(B10:E10)</f>
        <v>12379.048999999999</v>
      </c>
      <c r="G10" s="334">
        <f>F10/$F$9</f>
        <v>0.21998715517518666</v>
      </c>
      <c r="H10" s="335">
        <v>8684.259</v>
      </c>
      <c r="I10" s="331">
        <v>4575.517999999998</v>
      </c>
      <c r="J10" s="332">
        <v>30.041</v>
      </c>
      <c r="K10" s="331">
        <v>90.326</v>
      </c>
      <c r="L10" s="333">
        <f>SUM(H10:K10)</f>
        <v>13380.143999999997</v>
      </c>
      <c r="M10" s="336">
        <f>IF(ISERROR(F10/L10-1),"         /0",(F10/L10-1))</f>
        <v>-0.07481944887887593</v>
      </c>
      <c r="N10" s="330">
        <v>20952.516</v>
      </c>
      <c r="O10" s="331">
        <v>9992.744999999999</v>
      </c>
      <c r="P10" s="332">
        <v>274.187</v>
      </c>
      <c r="Q10" s="331">
        <v>35.16</v>
      </c>
      <c r="R10" s="333">
        <f>SUM(N10:Q10)</f>
        <v>31254.608</v>
      </c>
      <c r="S10" s="334">
        <f>R10/$R$9</f>
        <v>0.1956524093417494</v>
      </c>
      <c r="T10" s="335">
        <v>25450.286999999997</v>
      </c>
      <c r="U10" s="331">
        <v>11944.996000000001</v>
      </c>
      <c r="V10" s="332">
        <v>93.343</v>
      </c>
      <c r="W10" s="331">
        <v>97.487</v>
      </c>
      <c r="X10" s="333">
        <f>SUM(T10:W10)</f>
        <v>37586.113</v>
      </c>
      <c r="Y10" s="337">
        <f>IF(ISERROR(R10/X10-1),"         /0",IF(R10/X10&gt;5,"  *  ",(R10/X10-1)))</f>
        <v>-0.16845330614527754</v>
      </c>
    </row>
    <row r="11" spans="1:25" ht="19.5" customHeight="1">
      <c r="A11" s="338" t="s">
        <v>157</v>
      </c>
      <c r="B11" s="290">
        <v>3632.4129999999996</v>
      </c>
      <c r="C11" s="291">
        <v>3270.3770000000013</v>
      </c>
      <c r="D11" s="292">
        <v>0</v>
      </c>
      <c r="E11" s="291">
        <v>0</v>
      </c>
      <c r="F11" s="293">
        <f>SUM(B11:E11)</f>
        <v>6902.790000000001</v>
      </c>
      <c r="G11" s="294">
        <f>F11/$F$9</f>
        <v>0.12266896551356467</v>
      </c>
      <c r="H11" s="295">
        <v>2918.674999999999</v>
      </c>
      <c r="I11" s="291">
        <v>2782.0229999999997</v>
      </c>
      <c r="J11" s="292">
        <v>0</v>
      </c>
      <c r="K11" s="291">
        <v>0</v>
      </c>
      <c r="L11" s="293">
        <f>SUM(H11:K11)</f>
        <v>5700.6979999999985</v>
      </c>
      <c r="M11" s="296">
        <f>IF(ISERROR(F11/L11-1),"         /0",(F11/L11-1))</f>
        <v>0.21086751131177306</v>
      </c>
      <c r="N11" s="290">
        <v>9822.077</v>
      </c>
      <c r="O11" s="291">
        <v>8381.257999999998</v>
      </c>
      <c r="P11" s="292">
        <v>2.314</v>
      </c>
      <c r="Q11" s="291">
        <v>10.39</v>
      </c>
      <c r="R11" s="293">
        <f>SUM(N11:Q11)</f>
        <v>18216.038999999997</v>
      </c>
      <c r="S11" s="294">
        <f>R11/$R$9</f>
        <v>0.11403156676971507</v>
      </c>
      <c r="T11" s="295">
        <v>8441.472000000002</v>
      </c>
      <c r="U11" s="291">
        <v>7875.550000000002</v>
      </c>
      <c r="V11" s="292">
        <v>0</v>
      </c>
      <c r="W11" s="291">
        <v>0</v>
      </c>
      <c r="X11" s="293">
        <f>SUM(T11:W11)</f>
        <v>16317.022000000004</v>
      </c>
      <c r="Y11" s="297">
        <f>IF(ISERROR(R11/X11-1),"         /0",IF(R11/X11&gt;5,"  *  ",(R11/X11-1)))</f>
        <v>0.11638257275132635</v>
      </c>
    </row>
    <row r="12" spans="1:25" ht="19.5" customHeight="1">
      <c r="A12" s="338" t="s">
        <v>204</v>
      </c>
      <c r="B12" s="290">
        <v>0</v>
      </c>
      <c r="C12" s="291">
        <v>0</v>
      </c>
      <c r="D12" s="292">
        <v>2697.985</v>
      </c>
      <c r="E12" s="291">
        <v>2054.8759999999997</v>
      </c>
      <c r="F12" s="293">
        <f>SUM(B12:E12)</f>
        <v>4752.861</v>
      </c>
      <c r="G12" s="294">
        <f>F12/$F$9</f>
        <v>0.08446273783495752</v>
      </c>
      <c r="H12" s="295"/>
      <c r="I12" s="291"/>
      <c r="J12" s="292">
        <v>2450.129</v>
      </c>
      <c r="K12" s="291">
        <v>2035.166</v>
      </c>
      <c r="L12" s="293">
        <f>SUM(H12:K12)</f>
        <v>4485.295</v>
      </c>
      <c r="M12" s="296">
        <f>IF(ISERROR(F12/L12-1),"         /0",(F12/L12-1))</f>
        <v>0.059654047281171074</v>
      </c>
      <c r="N12" s="290"/>
      <c r="O12" s="291"/>
      <c r="P12" s="292">
        <v>9684.149</v>
      </c>
      <c r="Q12" s="291">
        <v>5928.299</v>
      </c>
      <c r="R12" s="293">
        <f>SUM(N12:Q12)</f>
        <v>15612.448</v>
      </c>
      <c r="S12" s="294">
        <f>R12/$R$9</f>
        <v>0.09773320679378787</v>
      </c>
      <c r="T12" s="295"/>
      <c r="U12" s="291"/>
      <c r="V12" s="292">
        <v>8806.389</v>
      </c>
      <c r="W12" s="291">
        <v>4935</v>
      </c>
      <c r="X12" s="293">
        <f>SUM(T12:W12)</f>
        <v>13741.389</v>
      </c>
      <c r="Y12" s="297">
        <f>IF(ISERROR(R12/X12-1),"         /0",IF(R12/X12&gt;5,"  *  ",(R12/X12-1)))</f>
        <v>0.13616229043512273</v>
      </c>
    </row>
    <row r="13" spans="1:25" ht="19.5" customHeight="1">
      <c r="A13" s="338" t="s">
        <v>205</v>
      </c>
      <c r="B13" s="290">
        <v>2038.251</v>
      </c>
      <c r="C13" s="291">
        <v>1190.896</v>
      </c>
      <c r="D13" s="292">
        <v>1175.496</v>
      </c>
      <c r="E13" s="291">
        <v>277.376</v>
      </c>
      <c r="F13" s="293">
        <f>SUM(B13:E13)</f>
        <v>4682.019</v>
      </c>
      <c r="G13" s="294">
        <f>F13/$F$9</f>
        <v>0.08320380994421886</v>
      </c>
      <c r="H13" s="295">
        <v>2054.206</v>
      </c>
      <c r="I13" s="291">
        <v>1095.2160000000001</v>
      </c>
      <c r="J13" s="292">
        <v>1012.8399999999999</v>
      </c>
      <c r="K13" s="291">
        <v>239.55599999999998</v>
      </c>
      <c r="L13" s="293">
        <f>SUM(H13:K13)</f>
        <v>4401.818</v>
      </c>
      <c r="M13" s="296">
        <f>IF(ISERROR(F13/L13-1),"         /0",(F13/L13-1))</f>
        <v>0.06365574405847774</v>
      </c>
      <c r="N13" s="290">
        <v>5933.835</v>
      </c>
      <c r="O13" s="291">
        <v>3083.8050000000003</v>
      </c>
      <c r="P13" s="292">
        <v>4515.395</v>
      </c>
      <c r="Q13" s="291">
        <v>761.691</v>
      </c>
      <c r="R13" s="293">
        <f>SUM(N13:Q13)</f>
        <v>14294.726</v>
      </c>
      <c r="S13" s="294">
        <f>R13/$R$9</f>
        <v>0.08948432764794709</v>
      </c>
      <c r="T13" s="295">
        <v>6035.2880000000005</v>
      </c>
      <c r="U13" s="291">
        <v>2310.7490000000003</v>
      </c>
      <c r="V13" s="292">
        <v>3320.16</v>
      </c>
      <c r="W13" s="291">
        <v>873.7750000000001</v>
      </c>
      <c r="X13" s="293">
        <f>SUM(T13:W13)</f>
        <v>12539.972</v>
      </c>
      <c r="Y13" s="297">
        <f>IF(ISERROR(R13/X13-1),"         /0",IF(R13/X13&gt;5,"  *  ",(R13/X13-1)))</f>
        <v>0.1399328483349087</v>
      </c>
    </row>
    <row r="14" spans="1:25" ht="19.5" customHeight="1">
      <c r="A14" s="338" t="s">
        <v>206</v>
      </c>
      <c r="B14" s="290">
        <v>0</v>
      </c>
      <c r="C14" s="291">
        <v>0</v>
      </c>
      <c r="D14" s="292">
        <v>2563.473</v>
      </c>
      <c r="E14" s="291">
        <v>890.5070000000001</v>
      </c>
      <c r="F14" s="293">
        <f aca="true" t="shared" si="0" ref="F14:F30">SUM(B14:E14)</f>
        <v>3453.98</v>
      </c>
      <c r="G14" s="294">
        <f aca="true" t="shared" si="1" ref="G14:G30">F14/$F$9</f>
        <v>0.061380420598706034</v>
      </c>
      <c r="H14" s="295"/>
      <c r="I14" s="291"/>
      <c r="J14" s="292">
        <v>3324.2079999999996</v>
      </c>
      <c r="K14" s="291">
        <v>1225.941</v>
      </c>
      <c r="L14" s="293">
        <f aca="true" t="shared" si="2" ref="L14:L30">SUM(H14:K14)</f>
        <v>4550.148999999999</v>
      </c>
      <c r="M14" s="296">
        <f aca="true" t="shared" si="3" ref="M14:M30">IF(ISERROR(F14/L14-1),"         /0",(F14/L14-1))</f>
        <v>-0.24090837464883008</v>
      </c>
      <c r="N14" s="290"/>
      <c r="O14" s="291"/>
      <c r="P14" s="292">
        <v>5311.501</v>
      </c>
      <c r="Q14" s="291">
        <v>1690.517</v>
      </c>
      <c r="R14" s="293">
        <f aca="true" t="shared" si="4" ref="R14:R30">SUM(N14:Q14)</f>
        <v>7002.018</v>
      </c>
      <c r="S14" s="294">
        <f aca="true" t="shared" si="5" ref="S14:S30">R14/$R$9</f>
        <v>0.04383231080531541</v>
      </c>
      <c r="T14" s="295"/>
      <c r="U14" s="291"/>
      <c r="V14" s="292">
        <v>8039.832</v>
      </c>
      <c r="W14" s="291">
        <v>3375.718</v>
      </c>
      <c r="X14" s="293">
        <f aca="true" t="shared" si="6" ref="X14:X30">SUM(T14:W14)</f>
        <v>11415.55</v>
      </c>
      <c r="Y14" s="297">
        <f aca="true" t="shared" si="7" ref="Y14:Y30">IF(ISERROR(R14/X14-1),"         /0",IF(R14/X14&gt;5,"  *  ",(R14/X14-1)))</f>
        <v>-0.3866245603584584</v>
      </c>
    </row>
    <row r="15" spans="1:25" ht="19.5" customHeight="1">
      <c r="A15" s="338" t="s">
        <v>207</v>
      </c>
      <c r="B15" s="290">
        <v>0</v>
      </c>
      <c r="C15" s="291">
        <v>0</v>
      </c>
      <c r="D15" s="292">
        <v>1730.833</v>
      </c>
      <c r="E15" s="291">
        <v>563.879</v>
      </c>
      <c r="F15" s="293">
        <f t="shared" si="0"/>
        <v>2294.712</v>
      </c>
      <c r="G15" s="294">
        <f t="shared" si="1"/>
        <v>0.040779155557616985</v>
      </c>
      <c r="H15" s="295"/>
      <c r="I15" s="291"/>
      <c r="J15" s="292">
        <v>1012.422</v>
      </c>
      <c r="K15" s="291">
        <v>292.378</v>
      </c>
      <c r="L15" s="293">
        <f t="shared" si="2"/>
        <v>1304.8</v>
      </c>
      <c r="M15" s="296">
        <f t="shared" si="3"/>
        <v>0.7586695278969957</v>
      </c>
      <c r="N15" s="290"/>
      <c r="O15" s="291"/>
      <c r="P15" s="292">
        <v>5265.195</v>
      </c>
      <c r="Q15" s="291">
        <v>1569.3519999999999</v>
      </c>
      <c r="R15" s="293">
        <f t="shared" si="4"/>
        <v>6834.547</v>
      </c>
      <c r="S15" s="294">
        <f t="shared" si="5"/>
        <v>0.04278395004376396</v>
      </c>
      <c r="T15" s="295"/>
      <c r="U15" s="291"/>
      <c r="V15" s="292">
        <v>3398.1569999999997</v>
      </c>
      <c r="W15" s="291">
        <v>715.009</v>
      </c>
      <c r="X15" s="293">
        <f t="shared" si="6"/>
        <v>4113.165999999999</v>
      </c>
      <c r="Y15" s="297">
        <f t="shared" si="7"/>
        <v>0.6616268344141716</v>
      </c>
    </row>
    <row r="16" spans="1:25" ht="19.5" customHeight="1">
      <c r="A16" s="338" t="s">
        <v>208</v>
      </c>
      <c r="B16" s="290">
        <v>1686.701</v>
      </c>
      <c r="C16" s="291">
        <v>93.885</v>
      </c>
      <c r="D16" s="292">
        <v>0</v>
      </c>
      <c r="E16" s="291">
        <v>0</v>
      </c>
      <c r="F16" s="293">
        <f>SUM(B16:E16)</f>
        <v>1780.586</v>
      </c>
      <c r="G16" s="294">
        <f>F16/$F$9</f>
        <v>0.031642660812213036</v>
      </c>
      <c r="H16" s="295">
        <v>1295.895</v>
      </c>
      <c r="I16" s="291">
        <v>55.502</v>
      </c>
      <c r="J16" s="292"/>
      <c r="K16" s="291"/>
      <c r="L16" s="293">
        <f>SUM(H16:K16)</f>
        <v>1351.397</v>
      </c>
      <c r="M16" s="296">
        <f>IF(ISERROR(F16/L16-1),"         /0",(F16/L16-1))</f>
        <v>0.3175891318391266</v>
      </c>
      <c r="N16" s="290">
        <v>4011.8050000000003</v>
      </c>
      <c r="O16" s="291">
        <v>186.07700000000003</v>
      </c>
      <c r="P16" s="292">
        <v>47.401</v>
      </c>
      <c r="Q16" s="291"/>
      <c r="R16" s="293">
        <f>SUM(N16:Q16)</f>
        <v>4245.283</v>
      </c>
      <c r="S16" s="294">
        <f>R16/$R$9</f>
        <v>0.02657527642924109</v>
      </c>
      <c r="T16" s="295">
        <v>3427.456</v>
      </c>
      <c r="U16" s="291">
        <v>148.54</v>
      </c>
      <c r="V16" s="292"/>
      <c r="W16" s="291"/>
      <c r="X16" s="293">
        <f>SUM(T16:W16)</f>
        <v>3575.996</v>
      </c>
      <c r="Y16" s="297">
        <f>IF(ISERROR(R16/X16-1),"         /0",IF(R16/X16&gt;5,"  *  ",(R16/X16-1)))</f>
        <v>0.18716100353579823</v>
      </c>
    </row>
    <row r="17" spans="1:25" ht="19.5" customHeight="1">
      <c r="A17" s="338" t="s">
        <v>169</v>
      </c>
      <c r="B17" s="290">
        <v>589.638</v>
      </c>
      <c r="C17" s="291">
        <v>306.65299999999996</v>
      </c>
      <c r="D17" s="292">
        <v>484.16700000000003</v>
      </c>
      <c r="E17" s="291">
        <v>249.285</v>
      </c>
      <c r="F17" s="293">
        <f>SUM(B17:E17)</f>
        <v>1629.7430000000002</v>
      </c>
      <c r="G17" s="294">
        <f>F17/$F$9</f>
        <v>0.028962041125830774</v>
      </c>
      <c r="H17" s="295">
        <v>395.392</v>
      </c>
      <c r="I17" s="291">
        <v>234.55999999999997</v>
      </c>
      <c r="J17" s="292">
        <v>152.34500000000003</v>
      </c>
      <c r="K17" s="291">
        <v>97.762</v>
      </c>
      <c r="L17" s="293">
        <f>SUM(H17:K17)</f>
        <v>880.059</v>
      </c>
      <c r="M17" s="296">
        <f>IF(ISERROR(F17/L17-1),"         /0",(F17/L17-1))</f>
        <v>0.8518565232558275</v>
      </c>
      <c r="N17" s="290">
        <v>1143.584</v>
      </c>
      <c r="O17" s="291">
        <v>668.856</v>
      </c>
      <c r="P17" s="292">
        <v>1804.8629999999998</v>
      </c>
      <c r="Q17" s="291">
        <v>796.923</v>
      </c>
      <c r="R17" s="293">
        <f>SUM(N17:Q17)</f>
        <v>4414.226</v>
      </c>
      <c r="S17" s="294">
        <f>R17/$R$9</f>
        <v>0.0276328518431264</v>
      </c>
      <c r="T17" s="295">
        <v>1428.0780000000002</v>
      </c>
      <c r="U17" s="291">
        <v>918.085</v>
      </c>
      <c r="V17" s="292">
        <v>377.96000000000004</v>
      </c>
      <c r="W17" s="291">
        <v>258.9</v>
      </c>
      <c r="X17" s="293">
        <f>SUM(T17:W17)</f>
        <v>2983.0230000000006</v>
      </c>
      <c r="Y17" s="297">
        <f>IF(ISERROR(R17/X17-1),"         /0",IF(R17/X17&gt;5,"  *  ",(R17/X17-1)))</f>
        <v>0.4797827572901714</v>
      </c>
    </row>
    <row r="18" spans="1:25" ht="19.5" customHeight="1">
      <c r="A18" s="338" t="s">
        <v>209</v>
      </c>
      <c r="B18" s="290">
        <v>814.4399999999999</v>
      </c>
      <c r="C18" s="291">
        <v>631.381</v>
      </c>
      <c r="D18" s="292">
        <v>0</v>
      </c>
      <c r="E18" s="291">
        <v>0</v>
      </c>
      <c r="F18" s="293">
        <f>SUM(B18:E18)</f>
        <v>1445.821</v>
      </c>
      <c r="G18" s="294">
        <f>F18/$F$9</f>
        <v>0.025693577001152802</v>
      </c>
      <c r="H18" s="295"/>
      <c r="I18" s="291"/>
      <c r="J18" s="292"/>
      <c r="K18" s="291"/>
      <c r="L18" s="293">
        <f>SUM(H18:K18)</f>
        <v>0</v>
      </c>
      <c r="M18" s="296" t="str">
        <f>IF(ISERROR(F18/L18-1),"         /0",(F18/L18-1))</f>
        <v>         /0</v>
      </c>
      <c r="N18" s="290">
        <v>2575.787</v>
      </c>
      <c r="O18" s="291">
        <v>1654.9389999999999</v>
      </c>
      <c r="P18" s="292"/>
      <c r="Q18" s="291"/>
      <c r="R18" s="293">
        <f>SUM(N18:Q18)</f>
        <v>4230.726</v>
      </c>
      <c r="S18" s="294">
        <f>R18/$R$9</f>
        <v>0.02648415027840957</v>
      </c>
      <c r="T18" s="295"/>
      <c r="U18" s="291"/>
      <c r="V18" s="292"/>
      <c r="W18" s="291"/>
      <c r="X18" s="293">
        <f>SUM(T18:W18)</f>
        <v>0</v>
      </c>
      <c r="Y18" s="297" t="str">
        <f>IF(ISERROR(R18/X18-1),"         /0",IF(R18/X18&gt;5,"  *  ",(R18/X18-1)))</f>
        <v>         /0</v>
      </c>
    </row>
    <row r="19" spans="1:25" ht="19.5" customHeight="1">
      <c r="A19" s="338" t="s">
        <v>210</v>
      </c>
      <c r="B19" s="290">
        <v>1325.691</v>
      </c>
      <c r="C19" s="291">
        <v>70.371</v>
      </c>
      <c r="D19" s="292">
        <v>0</v>
      </c>
      <c r="E19" s="291">
        <v>8.265</v>
      </c>
      <c r="F19" s="293">
        <f t="shared" si="0"/>
        <v>1404.3270000000002</v>
      </c>
      <c r="G19" s="294">
        <f t="shared" si="1"/>
        <v>0.024956190226382048</v>
      </c>
      <c r="H19" s="295">
        <v>1278.437</v>
      </c>
      <c r="I19" s="291">
        <v>19.875999999999998</v>
      </c>
      <c r="J19" s="292"/>
      <c r="K19" s="291"/>
      <c r="L19" s="293">
        <f t="shared" si="2"/>
        <v>1298.3129999999999</v>
      </c>
      <c r="M19" s="296">
        <f t="shared" si="3"/>
        <v>0.08165519408648025</v>
      </c>
      <c r="N19" s="290">
        <v>4135.272</v>
      </c>
      <c r="O19" s="291">
        <v>384.79799999999994</v>
      </c>
      <c r="P19" s="292"/>
      <c r="Q19" s="291">
        <v>19.244</v>
      </c>
      <c r="R19" s="293">
        <f t="shared" si="4"/>
        <v>4539.313999999999</v>
      </c>
      <c r="S19" s="294">
        <f t="shared" si="5"/>
        <v>0.028415896972975432</v>
      </c>
      <c r="T19" s="295">
        <v>3736.321</v>
      </c>
      <c r="U19" s="291">
        <v>416.044</v>
      </c>
      <c r="V19" s="292"/>
      <c r="W19" s="291"/>
      <c r="X19" s="293">
        <f t="shared" si="6"/>
        <v>4152.365</v>
      </c>
      <c r="Y19" s="297">
        <f t="shared" si="7"/>
        <v>0.09318761717719903</v>
      </c>
    </row>
    <row r="20" spans="1:25" ht="19.5" customHeight="1">
      <c r="A20" s="338" t="s">
        <v>211</v>
      </c>
      <c r="B20" s="290">
        <v>0</v>
      </c>
      <c r="C20" s="291">
        <v>0</v>
      </c>
      <c r="D20" s="292">
        <v>697.229</v>
      </c>
      <c r="E20" s="291">
        <v>662.018</v>
      </c>
      <c r="F20" s="293">
        <f t="shared" si="0"/>
        <v>1359.247</v>
      </c>
      <c r="G20" s="294">
        <f t="shared" si="1"/>
        <v>0.024155076913453286</v>
      </c>
      <c r="H20" s="295"/>
      <c r="I20" s="291"/>
      <c r="J20" s="292">
        <v>629.729</v>
      </c>
      <c r="K20" s="291">
        <v>517.351</v>
      </c>
      <c r="L20" s="293">
        <f t="shared" si="2"/>
        <v>1147.08</v>
      </c>
      <c r="M20" s="296">
        <f t="shared" si="3"/>
        <v>0.1849626878683266</v>
      </c>
      <c r="N20" s="290"/>
      <c r="O20" s="291"/>
      <c r="P20" s="292">
        <v>1640.7350000000001</v>
      </c>
      <c r="Q20" s="291">
        <v>1506.663</v>
      </c>
      <c r="R20" s="293">
        <f t="shared" si="4"/>
        <v>3147.398</v>
      </c>
      <c r="S20" s="294">
        <f t="shared" si="5"/>
        <v>0.019702566797747182</v>
      </c>
      <c r="T20" s="295"/>
      <c r="U20" s="291"/>
      <c r="V20" s="292">
        <v>1654.4730000000002</v>
      </c>
      <c r="W20" s="291">
        <v>1129.04</v>
      </c>
      <c r="X20" s="293">
        <f t="shared" si="6"/>
        <v>2783.513</v>
      </c>
      <c r="Y20" s="297">
        <f t="shared" si="7"/>
        <v>0.13072868709433005</v>
      </c>
    </row>
    <row r="21" spans="1:25" ht="19.5" customHeight="1">
      <c r="A21" s="338" t="s">
        <v>212</v>
      </c>
      <c r="B21" s="290">
        <v>835.1220000000001</v>
      </c>
      <c r="C21" s="291">
        <v>472.63300000000004</v>
      </c>
      <c r="D21" s="292">
        <v>0</v>
      </c>
      <c r="E21" s="291">
        <v>0</v>
      </c>
      <c r="F21" s="293">
        <f t="shared" si="0"/>
        <v>1307.755</v>
      </c>
      <c r="G21" s="294">
        <f t="shared" si="1"/>
        <v>0.02324001642744336</v>
      </c>
      <c r="H21" s="295">
        <v>854.4670000000001</v>
      </c>
      <c r="I21" s="291">
        <v>395.55600000000004</v>
      </c>
      <c r="J21" s="292"/>
      <c r="K21" s="291"/>
      <c r="L21" s="293">
        <f t="shared" si="2"/>
        <v>1250.0230000000001</v>
      </c>
      <c r="M21" s="296">
        <f t="shared" si="3"/>
        <v>0.046184750200596314</v>
      </c>
      <c r="N21" s="290">
        <v>2602.8390000000004</v>
      </c>
      <c r="O21" s="291">
        <v>1330.608</v>
      </c>
      <c r="P21" s="292"/>
      <c r="Q21" s="291"/>
      <c r="R21" s="293">
        <f t="shared" si="4"/>
        <v>3933.447</v>
      </c>
      <c r="S21" s="294">
        <f t="shared" si="5"/>
        <v>0.024623197403982035</v>
      </c>
      <c r="T21" s="295">
        <v>2483.2670000000003</v>
      </c>
      <c r="U21" s="291">
        <v>956.568</v>
      </c>
      <c r="V21" s="292">
        <v>124.643</v>
      </c>
      <c r="W21" s="291">
        <v>40.074</v>
      </c>
      <c r="X21" s="293">
        <f t="shared" si="6"/>
        <v>3604.552</v>
      </c>
      <c r="Y21" s="297">
        <f t="shared" si="7"/>
        <v>0.09124434881227961</v>
      </c>
    </row>
    <row r="22" spans="1:25" ht="19.5" customHeight="1">
      <c r="A22" s="338" t="s">
        <v>168</v>
      </c>
      <c r="B22" s="290">
        <v>531.639</v>
      </c>
      <c r="C22" s="291">
        <v>462.28000000000003</v>
      </c>
      <c r="D22" s="292">
        <v>0</v>
      </c>
      <c r="E22" s="291">
        <v>0</v>
      </c>
      <c r="F22" s="293">
        <f t="shared" si="0"/>
        <v>993.9190000000001</v>
      </c>
      <c r="G22" s="294">
        <f t="shared" si="1"/>
        <v>0.01766286031217474</v>
      </c>
      <c r="H22" s="295">
        <v>401.66900000000004</v>
      </c>
      <c r="I22" s="291">
        <v>335.649</v>
      </c>
      <c r="J22" s="292"/>
      <c r="K22" s="291"/>
      <c r="L22" s="293">
        <f t="shared" si="2"/>
        <v>737.318</v>
      </c>
      <c r="M22" s="296">
        <f t="shared" si="3"/>
        <v>0.34801944344231406</v>
      </c>
      <c r="N22" s="290">
        <v>1321.166</v>
      </c>
      <c r="O22" s="291">
        <v>996.589</v>
      </c>
      <c r="P22" s="292"/>
      <c r="Q22" s="291"/>
      <c r="R22" s="293">
        <f t="shared" si="4"/>
        <v>2317.755</v>
      </c>
      <c r="S22" s="294">
        <f t="shared" si="5"/>
        <v>0.014509039755478181</v>
      </c>
      <c r="T22" s="295">
        <v>1071.841</v>
      </c>
      <c r="U22" s="291">
        <v>705.08</v>
      </c>
      <c r="V22" s="292"/>
      <c r="W22" s="291"/>
      <c r="X22" s="293">
        <f t="shared" si="6"/>
        <v>1776.9209999999998</v>
      </c>
      <c r="Y22" s="297">
        <f t="shared" si="7"/>
        <v>0.3043658102977005</v>
      </c>
    </row>
    <row r="23" spans="1:25" ht="19.5" customHeight="1">
      <c r="A23" s="338" t="s">
        <v>182</v>
      </c>
      <c r="B23" s="290">
        <v>467.53700000000003</v>
      </c>
      <c r="C23" s="291">
        <v>455.489</v>
      </c>
      <c r="D23" s="292">
        <v>0</v>
      </c>
      <c r="E23" s="291">
        <v>0</v>
      </c>
      <c r="F23" s="293">
        <f t="shared" si="0"/>
        <v>923.0260000000001</v>
      </c>
      <c r="G23" s="294">
        <f t="shared" si="1"/>
        <v>0.01640302610424532</v>
      </c>
      <c r="H23" s="295">
        <v>404.31100000000004</v>
      </c>
      <c r="I23" s="291">
        <v>321.884</v>
      </c>
      <c r="J23" s="292"/>
      <c r="K23" s="291"/>
      <c r="L23" s="293">
        <f t="shared" si="2"/>
        <v>726.195</v>
      </c>
      <c r="M23" s="296">
        <f t="shared" si="3"/>
        <v>0.2710442787405587</v>
      </c>
      <c r="N23" s="290">
        <v>1193.552</v>
      </c>
      <c r="O23" s="291">
        <v>1588.7940000000003</v>
      </c>
      <c r="P23" s="292"/>
      <c r="Q23" s="291"/>
      <c r="R23" s="293">
        <f t="shared" si="4"/>
        <v>2782.3460000000005</v>
      </c>
      <c r="S23" s="294">
        <f t="shared" si="5"/>
        <v>0.01741735805876622</v>
      </c>
      <c r="T23" s="295">
        <v>867.486</v>
      </c>
      <c r="U23" s="291">
        <v>1037.9850000000001</v>
      </c>
      <c r="V23" s="292"/>
      <c r="W23" s="291"/>
      <c r="X23" s="293">
        <f t="shared" si="6"/>
        <v>1905.471</v>
      </c>
      <c r="Y23" s="297">
        <f t="shared" si="7"/>
        <v>0.4601880584905256</v>
      </c>
    </row>
    <row r="24" spans="1:25" ht="19.5" customHeight="1">
      <c r="A24" s="338" t="s">
        <v>202</v>
      </c>
      <c r="B24" s="290">
        <v>0</v>
      </c>
      <c r="C24" s="291">
        <v>0</v>
      </c>
      <c r="D24" s="292">
        <v>707.816</v>
      </c>
      <c r="E24" s="291">
        <v>185.154</v>
      </c>
      <c r="F24" s="293">
        <f>SUM(B24:E24)</f>
        <v>892.97</v>
      </c>
      <c r="G24" s="294">
        <f>F24/$F$9</f>
        <v>0.015868903173158654</v>
      </c>
      <c r="H24" s="295">
        <v>0</v>
      </c>
      <c r="I24" s="291">
        <v>0</v>
      </c>
      <c r="J24" s="292">
        <v>352.78799999999995</v>
      </c>
      <c r="K24" s="291">
        <v>15.958</v>
      </c>
      <c r="L24" s="293">
        <f>SUM(H24:K24)</f>
        <v>368.746</v>
      </c>
      <c r="M24" s="296">
        <f>IF(ISERROR(F24/L24-1),"         /0",(F24/L24-1))</f>
        <v>1.4216398279574558</v>
      </c>
      <c r="N24" s="290">
        <v>0</v>
      </c>
      <c r="O24" s="291">
        <v>0</v>
      </c>
      <c r="P24" s="292">
        <v>2134.4480000000003</v>
      </c>
      <c r="Q24" s="291">
        <v>557.7</v>
      </c>
      <c r="R24" s="293">
        <f>SUM(N24:Q24)</f>
        <v>2692.148</v>
      </c>
      <c r="S24" s="294">
        <f>R24/$R$9</f>
        <v>0.01685272272506416</v>
      </c>
      <c r="T24" s="295">
        <v>0</v>
      </c>
      <c r="U24" s="291">
        <v>0</v>
      </c>
      <c r="V24" s="292">
        <v>907.011</v>
      </c>
      <c r="W24" s="291">
        <v>117.43499999999999</v>
      </c>
      <c r="X24" s="293">
        <f>SUM(T24:W24)</f>
        <v>1024.446</v>
      </c>
      <c r="Y24" s="297">
        <f>IF(ISERROR(R24/X24-1),"         /0",IF(R24/X24&gt;5,"  *  ",(R24/X24-1)))</f>
        <v>1.6279062049146567</v>
      </c>
    </row>
    <row r="25" spans="1:25" ht="19.5" customHeight="1">
      <c r="A25" s="338" t="s">
        <v>213</v>
      </c>
      <c r="B25" s="290">
        <v>766.055</v>
      </c>
      <c r="C25" s="291">
        <v>75.636</v>
      </c>
      <c r="D25" s="292">
        <v>0</v>
      </c>
      <c r="E25" s="291">
        <v>0</v>
      </c>
      <c r="F25" s="293">
        <f>SUM(B25:E25)</f>
        <v>841.6909999999999</v>
      </c>
      <c r="G25" s="294">
        <f>F25/$F$9</f>
        <v>0.014957627894239536</v>
      </c>
      <c r="H25" s="295">
        <v>756.972</v>
      </c>
      <c r="I25" s="291">
        <v>78.787</v>
      </c>
      <c r="J25" s="292"/>
      <c r="K25" s="291"/>
      <c r="L25" s="293">
        <f>SUM(H25:K25)</f>
        <v>835.759</v>
      </c>
      <c r="M25" s="296">
        <f>IF(ISERROR(F25/L25-1),"         /0",(F25/L25-1))</f>
        <v>0.00709773989870266</v>
      </c>
      <c r="N25" s="290">
        <v>2566.7309999999998</v>
      </c>
      <c r="O25" s="291">
        <v>153.39499999999998</v>
      </c>
      <c r="P25" s="292"/>
      <c r="Q25" s="291"/>
      <c r="R25" s="293">
        <f>SUM(N25:Q25)</f>
        <v>2720.1259999999997</v>
      </c>
      <c r="S25" s="294">
        <f>R25/$R$9</f>
        <v>0.01702786371894779</v>
      </c>
      <c r="T25" s="295">
        <v>2170.089</v>
      </c>
      <c r="U25" s="291">
        <v>257.822</v>
      </c>
      <c r="V25" s="292"/>
      <c r="W25" s="291"/>
      <c r="X25" s="293">
        <f>SUM(T25:W25)</f>
        <v>2427.911</v>
      </c>
      <c r="Y25" s="297">
        <f>IF(ISERROR(R25/X25-1),"         /0",IF(R25/X25&gt;5,"  *  ",(R25/X25-1)))</f>
        <v>0.12035655343214802</v>
      </c>
    </row>
    <row r="26" spans="1:25" ht="19.5" customHeight="1">
      <c r="A26" s="338" t="s">
        <v>214</v>
      </c>
      <c r="B26" s="290">
        <v>421.63</v>
      </c>
      <c r="C26" s="291">
        <v>366.767</v>
      </c>
      <c r="D26" s="292">
        <v>0</v>
      </c>
      <c r="E26" s="291">
        <v>0</v>
      </c>
      <c r="F26" s="293">
        <f>SUM(B26:E26)</f>
        <v>788.3969999999999</v>
      </c>
      <c r="G26" s="294">
        <f>F26/$F$9</f>
        <v>0.014010544200822829</v>
      </c>
      <c r="H26" s="295">
        <v>279.151</v>
      </c>
      <c r="I26" s="291">
        <v>363.945</v>
      </c>
      <c r="J26" s="292"/>
      <c r="K26" s="291"/>
      <c r="L26" s="293">
        <f>SUM(H26:K26)</f>
        <v>643.096</v>
      </c>
      <c r="M26" s="296">
        <f>IF(ISERROR(F26/L26-1),"         /0",(F26/L26-1))</f>
        <v>0.22593982857924777</v>
      </c>
      <c r="N26" s="290">
        <v>1096.339</v>
      </c>
      <c r="O26" s="291">
        <v>1042.2540000000001</v>
      </c>
      <c r="P26" s="292"/>
      <c r="Q26" s="291"/>
      <c r="R26" s="293">
        <f>SUM(N26:Q26)</f>
        <v>2138.593</v>
      </c>
      <c r="S26" s="294">
        <f>R26/$R$9</f>
        <v>0.013387493871348502</v>
      </c>
      <c r="T26" s="295">
        <v>770.567</v>
      </c>
      <c r="U26" s="291">
        <v>976.6299999999999</v>
      </c>
      <c r="V26" s="292"/>
      <c r="W26" s="291"/>
      <c r="X26" s="293">
        <f>SUM(T26:W26)</f>
        <v>1747.197</v>
      </c>
      <c r="Y26" s="297">
        <f>IF(ISERROR(R26/X26-1),"         /0",IF(R26/X26&gt;5,"  *  ",(R26/X26-1)))</f>
        <v>0.22401366302712278</v>
      </c>
    </row>
    <row r="27" spans="1:25" ht="19.5" customHeight="1">
      <c r="A27" s="338" t="s">
        <v>185</v>
      </c>
      <c r="B27" s="290">
        <v>408.13599999999997</v>
      </c>
      <c r="C27" s="291">
        <v>360.632</v>
      </c>
      <c r="D27" s="292">
        <v>0</v>
      </c>
      <c r="E27" s="291">
        <v>0</v>
      </c>
      <c r="F27" s="293">
        <f>SUM(B27:E27)</f>
        <v>768.768</v>
      </c>
      <c r="G27" s="294">
        <f>F27/$F$9</f>
        <v>0.01366171870793289</v>
      </c>
      <c r="H27" s="295">
        <v>236.57299999999998</v>
      </c>
      <c r="I27" s="291">
        <v>283.39099999999996</v>
      </c>
      <c r="J27" s="292"/>
      <c r="K27" s="291"/>
      <c r="L27" s="293">
        <f>SUM(H27:K27)</f>
        <v>519.9639999999999</v>
      </c>
      <c r="M27" s="296">
        <f>IF(ISERROR(F27/L27-1),"         /0",(F27/L27-1))</f>
        <v>0.47850235785554407</v>
      </c>
      <c r="N27" s="290">
        <v>1038.76</v>
      </c>
      <c r="O27" s="291">
        <v>911.9329999999999</v>
      </c>
      <c r="P27" s="292"/>
      <c r="Q27" s="291"/>
      <c r="R27" s="293">
        <f>SUM(N27:Q27)</f>
        <v>1950.6929999999998</v>
      </c>
      <c r="S27" s="294">
        <f>R27/$R$9</f>
        <v>0.012211248508894596</v>
      </c>
      <c r="T27" s="295">
        <v>657.351</v>
      </c>
      <c r="U27" s="291">
        <v>732.1160000000001</v>
      </c>
      <c r="V27" s="292"/>
      <c r="W27" s="291"/>
      <c r="X27" s="293">
        <f>SUM(T27:W27)</f>
        <v>1389.467</v>
      </c>
      <c r="Y27" s="297">
        <f>IF(ISERROR(R27/X27-1),"         /0",IF(R27/X27&gt;5,"  *  ",(R27/X27-1)))</f>
        <v>0.403914594589148</v>
      </c>
    </row>
    <row r="28" spans="1:25" ht="19.5" customHeight="1">
      <c r="A28" s="338" t="s">
        <v>184</v>
      </c>
      <c r="B28" s="290">
        <v>245.56399999999996</v>
      </c>
      <c r="C28" s="291">
        <v>406.35999999999996</v>
      </c>
      <c r="D28" s="292">
        <v>0</v>
      </c>
      <c r="E28" s="291">
        <v>0</v>
      </c>
      <c r="F28" s="293">
        <f>SUM(B28:E28)</f>
        <v>651.924</v>
      </c>
      <c r="G28" s="294">
        <f>F28/$F$9</f>
        <v>0.011585292711130589</v>
      </c>
      <c r="H28" s="295">
        <v>194.822</v>
      </c>
      <c r="I28" s="291">
        <v>390.147</v>
      </c>
      <c r="J28" s="292"/>
      <c r="K28" s="291"/>
      <c r="L28" s="293">
        <f>SUM(H28:K28)</f>
        <v>584.969</v>
      </c>
      <c r="M28" s="296">
        <f>IF(ISERROR(F28/L28-1),"         /0",(F28/L28-1))</f>
        <v>0.11445905680471946</v>
      </c>
      <c r="N28" s="290">
        <v>613.8549999999999</v>
      </c>
      <c r="O28" s="291">
        <v>1088.7</v>
      </c>
      <c r="P28" s="292"/>
      <c r="Q28" s="291"/>
      <c r="R28" s="293">
        <f>SUM(N28:Q28)</f>
        <v>1702.5549999999998</v>
      </c>
      <c r="S28" s="294">
        <f>R28/$R$9</f>
        <v>0.010657916035512015</v>
      </c>
      <c r="T28" s="295">
        <v>608.1819999999999</v>
      </c>
      <c r="U28" s="291">
        <v>994.9239999999999</v>
      </c>
      <c r="V28" s="292"/>
      <c r="W28" s="291"/>
      <c r="X28" s="293">
        <f>SUM(T28:W28)</f>
        <v>1603.1059999999998</v>
      </c>
      <c r="Y28" s="297">
        <f>IF(ISERROR(R28/X28-1),"         /0",IF(R28/X28&gt;5,"  *  ",(R28/X28-1)))</f>
        <v>0.062035199169611976</v>
      </c>
    </row>
    <row r="29" spans="1:25" ht="19.5" customHeight="1">
      <c r="A29" s="338" t="s">
        <v>215</v>
      </c>
      <c r="B29" s="290">
        <v>0</v>
      </c>
      <c r="C29" s="291">
        <v>0</v>
      </c>
      <c r="D29" s="292">
        <v>298.503</v>
      </c>
      <c r="E29" s="291">
        <v>334.171</v>
      </c>
      <c r="F29" s="293">
        <f t="shared" si="0"/>
        <v>632.674</v>
      </c>
      <c r="G29" s="294">
        <f t="shared" si="1"/>
        <v>0.01124320239893275</v>
      </c>
      <c r="H29" s="295"/>
      <c r="I29" s="291"/>
      <c r="J29" s="292">
        <v>440.22499999999997</v>
      </c>
      <c r="K29" s="291">
        <v>257.199</v>
      </c>
      <c r="L29" s="293">
        <f t="shared" si="2"/>
        <v>697.424</v>
      </c>
      <c r="M29" s="296">
        <f t="shared" si="3"/>
        <v>-0.09284165729885985</v>
      </c>
      <c r="N29" s="290"/>
      <c r="O29" s="291"/>
      <c r="P29" s="292">
        <v>1282.885</v>
      </c>
      <c r="Q29" s="291">
        <v>737.9259999999999</v>
      </c>
      <c r="R29" s="293">
        <f t="shared" si="4"/>
        <v>2020.811</v>
      </c>
      <c r="S29" s="294">
        <f t="shared" si="5"/>
        <v>0.012650183965651079</v>
      </c>
      <c r="T29" s="295"/>
      <c r="U29" s="291"/>
      <c r="V29" s="292">
        <v>1720.64</v>
      </c>
      <c r="W29" s="291">
        <v>591.7449999999999</v>
      </c>
      <c r="X29" s="293">
        <f t="shared" si="6"/>
        <v>2312.385</v>
      </c>
      <c r="Y29" s="297">
        <f t="shared" si="7"/>
        <v>-0.12609232459127706</v>
      </c>
    </row>
    <row r="30" spans="1:25" ht="19.5" customHeight="1">
      <c r="A30" s="338" t="s">
        <v>162</v>
      </c>
      <c r="B30" s="290">
        <v>471.94900000000007</v>
      </c>
      <c r="C30" s="291">
        <v>142.866</v>
      </c>
      <c r="D30" s="292">
        <v>0</v>
      </c>
      <c r="E30" s="291">
        <v>0</v>
      </c>
      <c r="F30" s="293">
        <f t="shared" si="0"/>
        <v>614.815</v>
      </c>
      <c r="G30" s="294">
        <f t="shared" si="1"/>
        <v>0.010925831443839702</v>
      </c>
      <c r="H30" s="295">
        <v>409.74399999999997</v>
      </c>
      <c r="I30" s="291">
        <v>98.292</v>
      </c>
      <c r="J30" s="292"/>
      <c r="K30" s="291"/>
      <c r="L30" s="293">
        <f t="shared" si="2"/>
        <v>508.03599999999994</v>
      </c>
      <c r="M30" s="296">
        <f t="shared" si="3"/>
        <v>0.21017998724499853</v>
      </c>
      <c r="N30" s="290">
        <v>1362.513</v>
      </c>
      <c r="O30" s="291">
        <v>361.036</v>
      </c>
      <c r="P30" s="292">
        <v>1.5139999999999998</v>
      </c>
      <c r="Q30" s="291">
        <v>0</v>
      </c>
      <c r="R30" s="293">
        <f t="shared" si="4"/>
        <v>1725.0629999999999</v>
      </c>
      <c r="S30" s="294">
        <f t="shared" si="5"/>
        <v>0.010798815080845238</v>
      </c>
      <c r="T30" s="295">
        <v>961.7939999999999</v>
      </c>
      <c r="U30" s="291">
        <v>401.192</v>
      </c>
      <c r="V30" s="292"/>
      <c r="W30" s="291"/>
      <c r="X30" s="293">
        <f t="shared" si="6"/>
        <v>1362.9859999999999</v>
      </c>
      <c r="Y30" s="297">
        <f t="shared" si="7"/>
        <v>0.2656498305925372</v>
      </c>
    </row>
    <row r="31" spans="1:25" ht="19.5" customHeight="1">
      <c r="A31" s="338" t="s">
        <v>178</v>
      </c>
      <c r="B31" s="290">
        <v>105.427</v>
      </c>
      <c r="C31" s="291">
        <v>117.13300000000001</v>
      </c>
      <c r="D31" s="292">
        <v>257.338</v>
      </c>
      <c r="E31" s="291">
        <v>123.324</v>
      </c>
      <c r="F31" s="293">
        <f>SUM(B31:E31)</f>
        <v>603.222</v>
      </c>
      <c r="G31" s="294">
        <f>F31/$F$9</f>
        <v>0.010719813106732711</v>
      </c>
      <c r="H31" s="295">
        <v>28.475</v>
      </c>
      <c r="I31" s="291">
        <v>9.975000000000001</v>
      </c>
      <c r="J31" s="292"/>
      <c r="K31" s="291"/>
      <c r="L31" s="293">
        <f>SUM(H31:K31)</f>
        <v>38.45</v>
      </c>
      <c r="M31" s="296">
        <f aca="true" t="shared" si="8" ref="M31:M37">IF(ISERROR(F31/L31-1),"         /0",(F31/L31-1))</f>
        <v>14.688478543563066</v>
      </c>
      <c r="N31" s="290">
        <v>314.23400000000004</v>
      </c>
      <c r="O31" s="291">
        <v>187.268</v>
      </c>
      <c r="P31" s="292">
        <v>2444.1749999999997</v>
      </c>
      <c r="Q31" s="291">
        <v>617.125</v>
      </c>
      <c r="R31" s="293">
        <f>SUM(N31:Q31)</f>
        <v>3562.8019999999997</v>
      </c>
      <c r="S31" s="294">
        <f>R31/$R$9</f>
        <v>0.022302976742104824</v>
      </c>
      <c r="T31" s="295">
        <v>84.958</v>
      </c>
      <c r="U31" s="291">
        <v>44.208</v>
      </c>
      <c r="V31" s="292"/>
      <c r="W31" s="291"/>
      <c r="X31" s="293">
        <f>SUM(T31:W31)</f>
        <v>129.166</v>
      </c>
      <c r="Y31" s="297" t="str">
        <f>IF(ISERROR(R31/X31-1),"         /0",IF(R31/X31&gt;5,"  *  ",(R31/X31-1)))</f>
        <v>  *  </v>
      </c>
    </row>
    <row r="32" spans="1:25" ht="19.5" customHeight="1">
      <c r="A32" s="338" t="s">
        <v>216</v>
      </c>
      <c r="B32" s="290">
        <v>223.392</v>
      </c>
      <c r="C32" s="291">
        <v>336.276</v>
      </c>
      <c r="D32" s="292">
        <v>40.453</v>
      </c>
      <c r="E32" s="291">
        <v>0</v>
      </c>
      <c r="F32" s="293">
        <f aca="true" t="shared" si="9" ref="F32:F37">SUM(B32:E32)</f>
        <v>600.121</v>
      </c>
      <c r="G32" s="294">
        <f aca="true" t="shared" si="10" ref="G32:G37">F32/$F$9</f>
        <v>0.010664705467349569</v>
      </c>
      <c r="H32" s="295">
        <v>162.00799999999998</v>
      </c>
      <c r="I32" s="291">
        <v>221.595</v>
      </c>
      <c r="J32" s="292">
        <v>40.152</v>
      </c>
      <c r="K32" s="291"/>
      <c r="L32" s="293">
        <f aca="true" t="shared" si="11" ref="L32:L37">SUM(H32:K32)</f>
        <v>423.75499999999994</v>
      </c>
      <c r="M32" s="296">
        <f t="shared" si="8"/>
        <v>0.41619803896119234</v>
      </c>
      <c r="N32" s="290">
        <v>599.573</v>
      </c>
      <c r="O32" s="291">
        <v>795.4929999999999</v>
      </c>
      <c r="P32" s="292">
        <v>111.624</v>
      </c>
      <c r="Q32" s="291">
        <v>140.414</v>
      </c>
      <c r="R32" s="293">
        <f aca="true" t="shared" si="12" ref="R32:R37">SUM(N32:Q32)</f>
        <v>1647.1039999999998</v>
      </c>
      <c r="S32" s="294">
        <f aca="true" t="shared" si="13" ref="S32:S37">R32/$R$9</f>
        <v>0.010310795324530475</v>
      </c>
      <c r="T32" s="295">
        <v>552.6460000000001</v>
      </c>
      <c r="U32" s="291">
        <v>722.8180000000001</v>
      </c>
      <c r="V32" s="292">
        <v>100.778</v>
      </c>
      <c r="W32" s="291"/>
      <c r="X32" s="293">
        <f aca="true" t="shared" si="14" ref="X32:X37">SUM(T32:W32)</f>
        <v>1376.2420000000002</v>
      </c>
      <c r="Y32" s="297">
        <f aca="true" t="shared" si="15" ref="Y32:Y37">IF(ISERROR(R32/X32-1),"         /0",IF(R32/X32&gt;5,"  *  ",(R32/X32-1)))</f>
        <v>0.19681276984716312</v>
      </c>
    </row>
    <row r="33" spans="1:25" ht="19.5" customHeight="1">
      <c r="A33" s="338" t="s">
        <v>217</v>
      </c>
      <c r="B33" s="290">
        <v>0</v>
      </c>
      <c r="C33" s="291">
        <v>0</v>
      </c>
      <c r="D33" s="292">
        <v>250.658</v>
      </c>
      <c r="E33" s="291">
        <v>170.976</v>
      </c>
      <c r="F33" s="293">
        <f t="shared" si="9"/>
        <v>421.634</v>
      </c>
      <c r="G33" s="294">
        <f t="shared" si="10"/>
        <v>0.007492826321725899</v>
      </c>
      <c r="H33" s="295"/>
      <c r="I33" s="291"/>
      <c r="J33" s="292">
        <v>379.205</v>
      </c>
      <c r="K33" s="291">
        <v>251.43599999999998</v>
      </c>
      <c r="L33" s="293">
        <f t="shared" si="11"/>
        <v>630.641</v>
      </c>
      <c r="M33" s="296">
        <f t="shared" si="8"/>
        <v>-0.33141993622362</v>
      </c>
      <c r="N33" s="290"/>
      <c r="O33" s="291"/>
      <c r="P33" s="292">
        <v>516.495</v>
      </c>
      <c r="Q33" s="291">
        <v>326.00800000000004</v>
      </c>
      <c r="R33" s="293">
        <f t="shared" si="12"/>
        <v>842.503</v>
      </c>
      <c r="S33" s="294">
        <f t="shared" si="13"/>
        <v>0.005274030051109644</v>
      </c>
      <c r="T33" s="295"/>
      <c r="U33" s="291"/>
      <c r="V33" s="292">
        <v>901.7539999999999</v>
      </c>
      <c r="W33" s="291">
        <v>579.8919999999999</v>
      </c>
      <c r="X33" s="293">
        <f t="shared" si="14"/>
        <v>1481.6459999999997</v>
      </c>
      <c r="Y33" s="297">
        <f t="shared" si="15"/>
        <v>-0.43137362095939236</v>
      </c>
    </row>
    <row r="34" spans="1:25" ht="19.5" customHeight="1">
      <c r="A34" s="338" t="s">
        <v>176</v>
      </c>
      <c r="B34" s="290">
        <v>112.55699999999999</v>
      </c>
      <c r="C34" s="291">
        <v>286.749</v>
      </c>
      <c r="D34" s="292">
        <v>0</v>
      </c>
      <c r="E34" s="291">
        <v>0</v>
      </c>
      <c r="F34" s="293">
        <f t="shared" si="9"/>
        <v>399.30600000000004</v>
      </c>
      <c r="G34" s="294">
        <f t="shared" si="10"/>
        <v>0.007096037101427024</v>
      </c>
      <c r="H34" s="295">
        <v>133.978</v>
      </c>
      <c r="I34" s="291">
        <v>214.91500000000002</v>
      </c>
      <c r="J34" s="292"/>
      <c r="K34" s="291"/>
      <c r="L34" s="293">
        <f t="shared" si="11"/>
        <v>348.89300000000003</v>
      </c>
      <c r="M34" s="296">
        <f t="shared" si="8"/>
        <v>0.1444941572344529</v>
      </c>
      <c r="N34" s="290">
        <v>282.97900000000004</v>
      </c>
      <c r="O34" s="291">
        <v>731.167</v>
      </c>
      <c r="P34" s="292">
        <v>0</v>
      </c>
      <c r="Q34" s="291">
        <v>0.3</v>
      </c>
      <c r="R34" s="293">
        <f t="shared" si="12"/>
        <v>1014.446</v>
      </c>
      <c r="S34" s="294">
        <f t="shared" si="13"/>
        <v>0.006350385327088419</v>
      </c>
      <c r="T34" s="295">
        <v>422.08500000000004</v>
      </c>
      <c r="U34" s="291">
        <v>679.058</v>
      </c>
      <c r="V34" s="292">
        <v>0</v>
      </c>
      <c r="W34" s="291">
        <v>0</v>
      </c>
      <c r="X34" s="293">
        <f t="shared" si="14"/>
        <v>1101.143</v>
      </c>
      <c r="Y34" s="297">
        <f t="shared" si="15"/>
        <v>-0.07873364313263587</v>
      </c>
    </row>
    <row r="35" spans="1:25" ht="19.5" customHeight="1">
      <c r="A35" s="338" t="s">
        <v>170</v>
      </c>
      <c r="B35" s="290">
        <v>238.87</v>
      </c>
      <c r="C35" s="291">
        <v>128.542</v>
      </c>
      <c r="D35" s="292">
        <v>0</v>
      </c>
      <c r="E35" s="291">
        <v>0</v>
      </c>
      <c r="F35" s="293">
        <f t="shared" si="9"/>
        <v>367.41200000000003</v>
      </c>
      <c r="G35" s="294">
        <f t="shared" si="10"/>
        <v>0.00652925120962246</v>
      </c>
      <c r="H35" s="295">
        <v>115.739</v>
      </c>
      <c r="I35" s="291">
        <v>138.694</v>
      </c>
      <c r="J35" s="292"/>
      <c r="K35" s="291"/>
      <c r="L35" s="293">
        <f t="shared" si="11"/>
        <v>254.433</v>
      </c>
      <c r="M35" s="296">
        <f t="shared" si="8"/>
        <v>0.4440422429480455</v>
      </c>
      <c r="N35" s="290">
        <v>1015.7919999999999</v>
      </c>
      <c r="O35" s="291">
        <v>540.012</v>
      </c>
      <c r="P35" s="292"/>
      <c r="Q35" s="291"/>
      <c r="R35" s="293">
        <f t="shared" si="12"/>
        <v>1555.8039999999999</v>
      </c>
      <c r="S35" s="294">
        <f t="shared" si="13"/>
        <v>0.009739261521486083</v>
      </c>
      <c r="T35" s="295">
        <v>250.301</v>
      </c>
      <c r="U35" s="291">
        <v>252.70300000000003</v>
      </c>
      <c r="V35" s="292"/>
      <c r="W35" s="291"/>
      <c r="X35" s="293">
        <f t="shared" si="14"/>
        <v>503.004</v>
      </c>
      <c r="Y35" s="297">
        <f t="shared" si="15"/>
        <v>2.093025105168149</v>
      </c>
    </row>
    <row r="36" spans="1:25" ht="19.5" customHeight="1">
      <c r="A36" s="338" t="s">
        <v>195</v>
      </c>
      <c r="B36" s="290">
        <v>122.988</v>
      </c>
      <c r="C36" s="291">
        <v>235.30700000000002</v>
      </c>
      <c r="D36" s="292">
        <v>0</v>
      </c>
      <c r="E36" s="291">
        <v>0</v>
      </c>
      <c r="F36" s="293">
        <f t="shared" si="9"/>
        <v>358.295</v>
      </c>
      <c r="G36" s="294">
        <f t="shared" si="10"/>
        <v>0.006367233683580501</v>
      </c>
      <c r="H36" s="295">
        <v>45.394</v>
      </c>
      <c r="I36" s="291">
        <v>330.26099999999997</v>
      </c>
      <c r="J36" s="292"/>
      <c r="K36" s="291"/>
      <c r="L36" s="293">
        <f t="shared" si="11"/>
        <v>375.655</v>
      </c>
      <c r="M36" s="296">
        <f t="shared" si="8"/>
        <v>-0.04621261529861165</v>
      </c>
      <c r="N36" s="290">
        <v>293.031</v>
      </c>
      <c r="O36" s="291">
        <v>628.55</v>
      </c>
      <c r="P36" s="292"/>
      <c r="Q36" s="291"/>
      <c r="R36" s="293">
        <f t="shared" si="12"/>
        <v>921.5809999999999</v>
      </c>
      <c r="S36" s="294">
        <f t="shared" si="13"/>
        <v>0.005769054695985269</v>
      </c>
      <c r="T36" s="295">
        <v>147.309</v>
      </c>
      <c r="U36" s="291">
        <v>846.4200000000001</v>
      </c>
      <c r="V36" s="292"/>
      <c r="W36" s="291"/>
      <c r="X36" s="293">
        <f t="shared" si="14"/>
        <v>993.729</v>
      </c>
      <c r="Y36" s="297">
        <f t="shared" si="15"/>
        <v>-0.07260329526460452</v>
      </c>
    </row>
    <row r="37" spans="1:25" ht="19.5" customHeight="1">
      <c r="A37" s="338" t="s">
        <v>198</v>
      </c>
      <c r="B37" s="290">
        <v>145.816</v>
      </c>
      <c r="C37" s="291">
        <v>170.37699999999998</v>
      </c>
      <c r="D37" s="292">
        <v>0</v>
      </c>
      <c r="E37" s="291">
        <v>0</v>
      </c>
      <c r="F37" s="293">
        <f t="shared" si="9"/>
        <v>316.193</v>
      </c>
      <c r="G37" s="294">
        <f t="shared" si="10"/>
        <v>0.005619042186221882</v>
      </c>
      <c r="H37" s="295">
        <v>117.068</v>
      </c>
      <c r="I37" s="291">
        <v>120.41499999999999</v>
      </c>
      <c r="J37" s="292"/>
      <c r="K37" s="291"/>
      <c r="L37" s="293">
        <f t="shared" si="11"/>
        <v>237.483</v>
      </c>
      <c r="M37" s="296">
        <f t="shared" si="8"/>
        <v>0.3314342500305285</v>
      </c>
      <c r="N37" s="290">
        <v>383.856</v>
      </c>
      <c r="O37" s="291">
        <v>424.485</v>
      </c>
      <c r="P37" s="292"/>
      <c r="Q37" s="291"/>
      <c r="R37" s="293">
        <f t="shared" si="12"/>
        <v>808.341</v>
      </c>
      <c r="S37" s="294">
        <f t="shared" si="13"/>
        <v>0.005060177501497349</v>
      </c>
      <c r="T37" s="295">
        <v>356.469</v>
      </c>
      <c r="U37" s="291">
        <v>333.95399999999995</v>
      </c>
      <c r="V37" s="292"/>
      <c r="W37" s="291"/>
      <c r="X37" s="293">
        <f t="shared" si="14"/>
        <v>690.423</v>
      </c>
      <c r="Y37" s="297">
        <f t="shared" si="15"/>
        <v>0.17079094989593346</v>
      </c>
    </row>
    <row r="38" spans="1:25" ht="19.5" customHeight="1">
      <c r="A38" s="338" t="s">
        <v>200</v>
      </c>
      <c r="B38" s="290">
        <v>0</v>
      </c>
      <c r="C38" s="291">
        <v>0</v>
      </c>
      <c r="D38" s="292">
        <v>189.583</v>
      </c>
      <c r="E38" s="291">
        <v>125.575</v>
      </c>
      <c r="F38" s="293">
        <f aca="true" t="shared" si="16" ref="F38:F44">SUM(B38:E38)</f>
        <v>315.158</v>
      </c>
      <c r="G38" s="294">
        <f aca="true" t="shared" si="17" ref="G38:G44">F38/$F$9</f>
        <v>0.0056006492785270895</v>
      </c>
      <c r="H38" s="295">
        <v>0</v>
      </c>
      <c r="I38" s="291">
        <v>0</v>
      </c>
      <c r="J38" s="292"/>
      <c r="K38" s="291"/>
      <c r="L38" s="293">
        <f aca="true" t="shared" si="18" ref="L38:L44">SUM(H38:K38)</f>
        <v>0</v>
      </c>
      <c r="M38" s="296" t="str">
        <f aca="true" t="shared" si="19" ref="M38:M44">IF(ISERROR(F38/L38-1),"         /0",(F38/L38-1))</f>
        <v>         /0</v>
      </c>
      <c r="N38" s="290">
        <v>0</v>
      </c>
      <c r="O38" s="291">
        <v>0</v>
      </c>
      <c r="P38" s="292">
        <v>325.769</v>
      </c>
      <c r="Q38" s="291">
        <v>200.19</v>
      </c>
      <c r="R38" s="293">
        <f aca="true" t="shared" si="20" ref="R38:R44">SUM(N38:Q38)</f>
        <v>525.9590000000001</v>
      </c>
      <c r="S38" s="294">
        <f aca="true" t="shared" si="21" ref="S38:S44">R38/$R$9</f>
        <v>0.003292479162271918</v>
      </c>
      <c r="T38" s="295">
        <v>0</v>
      </c>
      <c r="U38" s="291">
        <v>0</v>
      </c>
      <c r="V38" s="292"/>
      <c r="W38" s="291"/>
      <c r="X38" s="293">
        <f aca="true" t="shared" si="22" ref="X38:X44">SUM(T38:W38)</f>
        <v>0</v>
      </c>
      <c r="Y38" s="297" t="str">
        <f aca="true" t="shared" si="23" ref="Y38:Y44">IF(ISERROR(R38/X38-1),"         /0",IF(R38/X38&gt;5,"  *  ",(R38/X38-1)))</f>
        <v>         /0</v>
      </c>
    </row>
    <row r="39" spans="1:25" ht="19.5" customHeight="1">
      <c r="A39" s="338" t="s">
        <v>192</v>
      </c>
      <c r="B39" s="290">
        <v>121.652</v>
      </c>
      <c r="C39" s="291">
        <v>192.008</v>
      </c>
      <c r="D39" s="292">
        <v>0</v>
      </c>
      <c r="E39" s="291">
        <v>0</v>
      </c>
      <c r="F39" s="293">
        <f>SUM(B39:E39)</f>
        <v>313.66</v>
      </c>
      <c r="G39" s="294">
        <f>F39/$F$9</f>
        <v>0.00557402843241424</v>
      </c>
      <c r="H39" s="295">
        <v>111.731</v>
      </c>
      <c r="I39" s="291">
        <v>180.309</v>
      </c>
      <c r="J39" s="292"/>
      <c r="K39" s="291"/>
      <c r="L39" s="293">
        <f>SUM(H39:K39)</f>
        <v>292.03999999999996</v>
      </c>
      <c r="M39" s="296">
        <f>IF(ISERROR(F39/L39-1),"         /0",(F39/L39-1))</f>
        <v>0.07403095466374499</v>
      </c>
      <c r="N39" s="290">
        <v>298.843</v>
      </c>
      <c r="O39" s="291">
        <v>512.988</v>
      </c>
      <c r="P39" s="292"/>
      <c r="Q39" s="291"/>
      <c r="R39" s="293">
        <f>SUM(N39:Q39)</f>
        <v>811.8310000000001</v>
      </c>
      <c r="S39" s="294">
        <f>R39/$R$9</f>
        <v>0.005082024741066078</v>
      </c>
      <c r="T39" s="295">
        <v>215.462</v>
      </c>
      <c r="U39" s="291">
        <v>439.65200000000004</v>
      </c>
      <c r="V39" s="292"/>
      <c r="W39" s="291"/>
      <c r="X39" s="293">
        <f>SUM(T39:W39)</f>
        <v>655.114</v>
      </c>
      <c r="Y39" s="297">
        <f>IF(ISERROR(R39/X39-1),"         /0",IF(R39/X39&gt;5,"  *  ",(R39/X39-1)))</f>
        <v>0.23922096001611948</v>
      </c>
    </row>
    <row r="40" spans="1:25" ht="19.5" customHeight="1">
      <c r="A40" s="338" t="s">
        <v>194</v>
      </c>
      <c r="B40" s="290">
        <v>9.216</v>
      </c>
      <c r="C40" s="291">
        <v>219.443</v>
      </c>
      <c r="D40" s="292">
        <v>0</v>
      </c>
      <c r="E40" s="291">
        <v>0</v>
      </c>
      <c r="F40" s="293">
        <f t="shared" si="16"/>
        <v>228.65900000000002</v>
      </c>
      <c r="G40" s="294">
        <f t="shared" si="17"/>
        <v>0.004063482010225747</v>
      </c>
      <c r="H40" s="295">
        <v>11.428</v>
      </c>
      <c r="I40" s="291">
        <v>228.969</v>
      </c>
      <c r="J40" s="292"/>
      <c r="K40" s="291"/>
      <c r="L40" s="293">
        <f t="shared" si="18"/>
        <v>240.397</v>
      </c>
      <c r="M40" s="296">
        <f t="shared" si="19"/>
        <v>-0.04882756440388181</v>
      </c>
      <c r="N40" s="290">
        <v>30.575000000000003</v>
      </c>
      <c r="O40" s="291">
        <v>684.903</v>
      </c>
      <c r="P40" s="292"/>
      <c r="Q40" s="291"/>
      <c r="R40" s="293">
        <f t="shared" si="20"/>
        <v>715.4780000000001</v>
      </c>
      <c r="S40" s="294">
        <f t="shared" si="21"/>
        <v>0.004478859390302262</v>
      </c>
      <c r="T40" s="295">
        <v>27.007</v>
      </c>
      <c r="U40" s="291">
        <v>662.2280000000001</v>
      </c>
      <c r="V40" s="292"/>
      <c r="W40" s="291"/>
      <c r="X40" s="293">
        <f t="shared" si="22"/>
        <v>689.235</v>
      </c>
      <c r="Y40" s="297">
        <f t="shared" si="23"/>
        <v>0.03807554752733111</v>
      </c>
    </row>
    <row r="41" spans="1:25" ht="19.5" customHeight="1">
      <c r="A41" s="338" t="s">
        <v>218</v>
      </c>
      <c r="B41" s="290">
        <v>0</v>
      </c>
      <c r="C41" s="291">
        <v>0</v>
      </c>
      <c r="D41" s="292">
        <v>0</v>
      </c>
      <c r="E41" s="291">
        <v>206.71900000000002</v>
      </c>
      <c r="F41" s="293">
        <f t="shared" si="16"/>
        <v>206.71900000000002</v>
      </c>
      <c r="G41" s="294">
        <f t="shared" si="17"/>
        <v>0.0036735879089467554</v>
      </c>
      <c r="H41" s="295"/>
      <c r="I41" s="291"/>
      <c r="J41" s="292"/>
      <c r="K41" s="291">
        <v>46.244</v>
      </c>
      <c r="L41" s="293">
        <f t="shared" si="18"/>
        <v>46.244</v>
      </c>
      <c r="M41" s="296">
        <f t="shared" si="19"/>
        <v>3.4701799152322472</v>
      </c>
      <c r="N41" s="290"/>
      <c r="O41" s="291"/>
      <c r="P41" s="292"/>
      <c r="Q41" s="291">
        <v>211.662</v>
      </c>
      <c r="R41" s="293">
        <f t="shared" si="20"/>
        <v>211.662</v>
      </c>
      <c r="S41" s="294">
        <f t="shared" si="21"/>
        <v>0.0013249943901421947</v>
      </c>
      <c r="T41" s="295"/>
      <c r="U41" s="291"/>
      <c r="V41" s="292"/>
      <c r="W41" s="291">
        <v>125.06</v>
      </c>
      <c r="X41" s="293">
        <f t="shared" si="22"/>
        <v>125.06</v>
      </c>
      <c r="Y41" s="297">
        <f t="shared" si="23"/>
        <v>0.6924836078682233</v>
      </c>
    </row>
    <row r="42" spans="1:25" ht="19.5" customHeight="1">
      <c r="A42" s="338" t="s">
        <v>196</v>
      </c>
      <c r="B42" s="290">
        <v>111.654</v>
      </c>
      <c r="C42" s="291">
        <v>93.841</v>
      </c>
      <c r="D42" s="292">
        <v>0</v>
      </c>
      <c r="E42" s="291">
        <v>0</v>
      </c>
      <c r="F42" s="293">
        <f t="shared" si="16"/>
        <v>205.495</v>
      </c>
      <c r="G42" s="294">
        <f t="shared" si="17"/>
        <v>0.003651836296368565</v>
      </c>
      <c r="H42" s="295">
        <v>19.508</v>
      </c>
      <c r="I42" s="291">
        <v>82.492</v>
      </c>
      <c r="J42" s="292">
        <v>316.419</v>
      </c>
      <c r="K42" s="291">
        <v>129.587</v>
      </c>
      <c r="L42" s="293">
        <f t="shared" si="18"/>
        <v>548.006</v>
      </c>
      <c r="M42" s="296">
        <f t="shared" si="19"/>
        <v>-0.6250132297821556</v>
      </c>
      <c r="N42" s="290">
        <v>297.144</v>
      </c>
      <c r="O42" s="291">
        <v>296.79699999999997</v>
      </c>
      <c r="P42" s="292"/>
      <c r="Q42" s="291"/>
      <c r="R42" s="293">
        <f t="shared" si="20"/>
        <v>593.941</v>
      </c>
      <c r="S42" s="294">
        <f t="shared" si="21"/>
        <v>0.0037180433572178537</v>
      </c>
      <c r="T42" s="295">
        <v>84.161</v>
      </c>
      <c r="U42" s="291">
        <v>204.474</v>
      </c>
      <c r="V42" s="292">
        <v>656.649</v>
      </c>
      <c r="W42" s="291">
        <v>272.094</v>
      </c>
      <c r="X42" s="293">
        <f t="shared" si="22"/>
        <v>1217.378</v>
      </c>
      <c r="Y42" s="297">
        <f t="shared" si="23"/>
        <v>-0.5121145609662734</v>
      </c>
    </row>
    <row r="43" spans="1:25" ht="19.5" customHeight="1">
      <c r="A43" s="338" t="s">
        <v>219</v>
      </c>
      <c r="B43" s="290">
        <v>105.267</v>
      </c>
      <c r="C43" s="291">
        <v>78.491</v>
      </c>
      <c r="D43" s="292">
        <v>0</v>
      </c>
      <c r="E43" s="291">
        <v>0</v>
      </c>
      <c r="F43" s="293">
        <f t="shared" si="16"/>
        <v>183.75799999999998</v>
      </c>
      <c r="G43" s="294">
        <f t="shared" si="17"/>
        <v>0.0032655496929272962</v>
      </c>
      <c r="H43" s="295">
        <v>76.12</v>
      </c>
      <c r="I43" s="291">
        <v>32.045</v>
      </c>
      <c r="J43" s="292"/>
      <c r="K43" s="291"/>
      <c r="L43" s="293">
        <f t="shared" si="18"/>
        <v>108.165</v>
      </c>
      <c r="M43" s="296">
        <f t="shared" si="19"/>
        <v>0.6988674709933895</v>
      </c>
      <c r="N43" s="290">
        <v>262.108</v>
      </c>
      <c r="O43" s="291">
        <v>162.37900000000002</v>
      </c>
      <c r="P43" s="292"/>
      <c r="Q43" s="291"/>
      <c r="R43" s="293">
        <f t="shared" si="20"/>
        <v>424.487</v>
      </c>
      <c r="S43" s="294">
        <f t="shared" si="21"/>
        <v>0.0026572691068226222</v>
      </c>
      <c r="T43" s="295">
        <v>185.654</v>
      </c>
      <c r="U43" s="291">
        <v>75.065</v>
      </c>
      <c r="V43" s="292"/>
      <c r="W43" s="291"/>
      <c r="X43" s="293">
        <f t="shared" si="22"/>
        <v>260.719</v>
      </c>
      <c r="Y43" s="297">
        <f t="shared" si="23"/>
        <v>0.6281398747310323</v>
      </c>
    </row>
    <row r="44" spans="1:25" ht="19.5" customHeight="1">
      <c r="A44" s="338" t="s">
        <v>190</v>
      </c>
      <c r="B44" s="290">
        <v>137.292</v>
      </c>
      <c r="C44" s="291">
        <v>19.154</v>
      </c>
      <c r="D44" s="292">
        <v>0</v>
      </c>
      <c r="E44" s="291">
        <v>0</v>
      </c>
      <c r="F44" s="293">
        <f t="shared" si="16"/>
        <v>156.446</v>
      </c>
      <c r="G44" s="294">
        <f t="shared" si="17"/>
        <v>0.002780190180888472</v>
      </c>
      <c r="H44" s="295">
        <v>91.583</v>
      </c>
      <c r="I44" s="291">
        <v>35.007000000000005</v>
      </c>
      <c r="J44" s="292"/>
      <c r="K44" s="291"/>
      <c r="L44" s="293">
        <f t="shared" si="18"/>
        <v>126.59</v>
      </c>
      <c r="M44" s="296">
        <f t="shared" si="19"/>
        <v>0.23584801327119043</v>
      </c>
      <c r="N44" s="290">
        <v>238.63099999999997</v>
      </c>
      <c r="O44" s="291">
        <v>53.93</v>
      </c>
      <c r="P44" s="292"/>
      <c r="Q44" s="291"/>
      <c r="R44" s="293">
        <f t="shared" si="20"/>
        <v>292.561</v>
      </c>
      <c r="S44" s="294">
        <f t="shared" si="21"/>
        <v>0.0018314184113085515</v>
      </c>
      <c r="T44" s="295">
        <v>242.29099999999997</v>
      </c>
      <c r="U44" s="291">
        <v>80.76299999999999</v>
      </c>
      <c r="V44" s="292">
        <v>0</v>
      </c>
      <c r="W44" s="291">
        <v>0</v>
      </c>
      <c r="X44" s="293">
        <f t="shared" si="22"/>
        <v>323.054</v>
      </c>
      <c r="Y44" s="297">
        <f t="shared" si="23"/>
        <v>-0.0943897924186049</v>
      </c>
    </row>
    <row r="45" spans="1:25" ht="19.5" customHeight="1">
      <c r="A45" s="338" t="s">
        <v>197</v>
      </c>
      <c r="B45" s="290">
        <v>63.203</v>
      </c>
      <c r="C45" s="291">
        <v>81.483</v>
      </c>
      <c r="D45" s="292">
        <v>0</v>
      </c>
      <c r="E45" s="291">
        <v>0</v>
      </c>
      <c r="F45" s="293">
        <f aca="true" t="shared" si="24" ref="F45:F50">SUM(B45:E45)</f>
        <v>144.686</v>
      </c>
      <c r="G45" s="294">
        <f aca="true" t="shared" si="25" ref="G45:G50">F45/$F$9</f>
        <v>0.002571204099254883</v>
      </c>
      <c r="H45" s="295">
        <v>64.94</v>
      </c>
      <c r="I45" s="291">
        <v>41.893</v>
      </c>
      <c r="J45" s="292"/>
      <c r="K45" s="291"/>
      <c r="L45" s="293">
        <f aca="true" t="shared" si="26" ref="L45:L50">SUM(H45:K45)</f>
        <v>106.833</v>
      </c>
      <c r="M45" s="296">
        <f aca="true" t="shared" si="27" ref="M45:M50">IF(ISERROR(F45/L45-1),"         /0",(F45/L45-1))</f>
        <v>0.3543193582507278</v>
      </c>
      <c r="N45" s="290">
        <v>162.614</v>
      </c>
      <c r="O45" s="291">
        <v>143.273</v>
      </c>
      <c r="P45" s="292"/>
      <c r="Q45" s="291"/>
      <c r="R45" s="293">
        <f aca="true" t="shared" si="28" ref="R45:R50">SUM(N45:Q45)</f>
        <v>305.887</v>
      </c>
      <c r="S45" s="294">
        <f aca="true" t="shared" si="29" ref="S45:S50">R45/$R$9</f>
        <v>0.0019148385587277146</v>
      </c>
      <c r="T45" s="295">
        <v>109.727</v>
      </c>
      <c r="U45" s="291">
        <v>125.91900000000001</v>
      </c>
      <c r="V45" s="292"/>
      <c r="W45" s="291"/>
      <c r="X45" s="293">
        <f aca="true" t="shared" si="30" ref="X45:X50">SUM(T45:W45)</f>
        <v>235.64600000000002</v>
      </c>
      <c r="Y45" s="297">
        <f aca="true" t="shared" si="31" ref="Y45:Y50">IF(ISERROR(R45/X45-1),"         /0",IF(R45/X45&gt;5,"  *  ",(R45/X45-1)))</f>
        <v>0.2980784736426674</v>
      </c>
    </row>
    <row r="46" spans="1:25" ht="19.5" customHeight="1">
      <c r="A46" s="338" t="s">
        <v>177</v>
      </c>
      <c r="B46" s="290">
        <v>126.754</v>
      </c>
      <c r="C46" s="291">
        <v>17.573999999999998</v>
      </c>
      <c r="D46" s="292">
        <v>0</v>
      </c>
      <c r="E46" s="291">
        <v>0</v>
      </c>
      <c r="F46" s="293">
        <f t="shared" si="24"/>
        <v>144.328</v>
      </c>
      <c r="G46" s="294">
        <f t="shared" si="25"/>
        <v>0.002564842107994269</v>
      </c>
      <c r="H46" s="295">
        <v>78.88199999999998</v>
      </c>
      <c r="I46" s="291">
        <v>13.698</v>
      </c>
      <c r="J46" s="292"/>
      <c r="K46" s="291"/>
      <c r="L46" s="293">
        <f t="shared" si="26"/>
        <v>92.57999999999998</v>
      </c>
      <c r="M46" s="296">
        <f t="shared" si="27"/>
        <v>0.5589544178008212</v>
      </c>
      <c r="N46" s="290">
        <v>362.6070000000001</v>
      </c>
      <c r="O46" s="291">
        <v>49.736999999999995</v>
      </c>
      <c r="P46" s="292"/>
      <c r="Q46" s="291"/>
      <c r="R46" s="293">
        <f t="shared" si="28"/>
        <v>412.34400000000005</v>
      </c>
      <c r="S46" s="294">
        <f t="shared" si="29"/>
        <v>0.002581254485022315</v>
      </c>
      <c r="T46" s="295">
        <v>190.43599999999995</v>
      </c>
      <c r="U46" s="291">
        <v>29.095999999999997</v>
      </c>
      <c r="V46" s="292"/>
      <c r="W46" s="291"/>
      <c r="X46" s="293">
        <f t="shared" si="30"/>
        <v>219.53199999999995</v>
      </c>
      <c r="Y46" s="297">
        <f t="shared" si="31"/>
        <v>0.878286536814679</v>
      </c>
    </row>
    <row r="47" spans="1:25" ht="19.5" customHeight="1">
      <c r="A47" s="338" t="s">
        <v>180</v>
      </c>
      <c r="B47" s="290">
        <v>87.85200000000002</v>
      </c>
      <c r="C47" s="291">
        <v>41.165</v>
      </c>
      <c r="D47" s="292">
        <v>0</v>
      </c>
      <c r="E47" s="291">
        <v>0</v>
      </c>
      <c r="F47" s="293">
        <f t="shared" si="24"/>
        <v>129.01700000000002</v>
      </c>
      <c r="G47" s="294">
        <f t="shared" si="25"/>
        <v>0.0022927514705884974</v>
      </c>
      <c r="H47" s="295">
        <v>26.071</v>
      </c>
      <c r="I47" s="291">
        <v>7.974</v>
      </c>
      <c r="J47" s="292"/>
      <c r="K47" s="291"/>
      <c r="L47" s="293">
        <f t="shared" si="26"/>
        <v>34.045</v>
      </c>
      <c r="M47" s="296">
        <f t="shared" si="27"/>
        <v>2.7896019973564403</v>
      </c>
      <c r="N47" s="290">
        <v>250.76799999999986</v>
      </c>
      <c r="O47" s="291">
        <v>99.74600000000004</v>
      </c>
      <c r="P47" s="292"/>
      <c r="Q47" s="291"/>
      <c r="R47" s="293">
        <f t="shared" si="28"/>
        <v>350.5139999999999</v>
      </c>
      <c r="S47" s="294">
        <f t="shared" si="29"/>
        <v>0.00219420152727604</v>
      </c>
      <c r="T47" s="295">
        <v>62.074</v>
      </c>
      <c r="U47" s="291">
        <v>19.1</v>
      </c>
      <c r="V47" s="292"/>
      <c r="W47" s="291"/>
      <c r="X47" s="293">
        <f t="shared" si="30"/>
        <v>81.174</v>
      </c>
      <c r="Y47" s="297">
        <f t="shared" si="31"/>
        <v>3.31805750609801</v>
      </c>
    </row>
    <row r="48" spans="1:25" ht="19.5" customHeight="1">
      <c r="A48" s="338" t="s">
        <v>188</v>
      </c>
      <c r="B48" s="290">
        <v>115.54799999999999</v>
      </c>
      <c r="C48" s="291">
        <v>10.955999999999998</v>
      </c>
      <c r="D48" s="292">
        <v>0</v>
      </c>
      <c r="E48" s="291">
        <v>0</v>
      </c>
      <c r="F48" s="293">
        <f t="shared" si="24"/>
        <v>126.50399999999999</v>
      </c>
      <c r="G48" s="294">
        <f t="shared" si="25"/>
        <v>0.0022480931352870334</v>
      </c>
      <c r="H48" s="295">
        <v>43.596</v>
      </c>
      <c r="I48" s="291">
        <v>6.3340000000000005</v>
      </c>
      <c r="J48" s="292"/>
      <c r="K48" s="291"/>
      <c r="L48" s="293">
        <f t="shared" si="26"/>
        <v>49.93</v>
      </c>
      <c r="M48" s="296">
        <f t="shared" si="27"/>
        <v>1.5336270779090726</v>
      </c>
      <c r="N48" s="290">
        <v>315.89799999999997</v>
      </c>
      <c r="O48" s="291">
        <v>24.287000000000003</v>
      </c>
      <c r="P48" s="292"/>
      <c r="Q48" s="291"/>
      <c r="R48" s="293">
        <f t="shared" si="28"/>
        <v>340.18499999999995</v>
      </c>
      <c r="S48" s="294">
        <f t="shared" si="29"/>
        <v>0.0021295424620882465</v>
      </c>
      <c r="T48" s="295">
        <v>119.205</v>
      </c>
      <c r="U48" s="291">
        <v>17.485999999999997</v>
      </c>
      <c r="V48" s="292"/>
      <c r="W48" s="291"/>
      <c r="X48" s="293">
        <f t="shared" si="30"/>
        <v>136.691</v>
      </c>
      <c r="Y48" s="297">
        <f t="shared" si="31"/>
        <v>1.4887154238391695</v>
      </c>
    </row>
    <row r="49" spans="1:25" ht="19.5" customHeight="1">
      <c r="A49" s="338" t="s">
        <v>181</v>
      </c>
      <c r="B49" s="290">
        <v>98.28299999999999</v>
      </c>
      <c r="C49" s="291">
        <v>19.862</v>
      </c>
      <c r="D49" s="292">
        <v>0</v>
      </c>
      <c r="E49" s="291">
        <v>0</v>
      </c>
      <c r="F49" s="293">
        <f t="shared" si="24"/>
        <v>118.14499999999998</v>
      </c>
      <c r="G49" s="294">
        <f t="shared" si="25"/>
        <v>0.002099545970629281</v>
      </c>
      <c r="H49" s="295">
        <v>110.33</v>
      </c>
      <c r="I49" s="291">
        <v>14.59</v>
      </c>
      <c r="J49" s="292"/>
      <c r="K49" s="291"/>
      <c r="L49" s="293">
        <f t="shared" si="26"/>
        <v>124.92</v>
      </c>
      <c r="M49" s="296">
        <f t="shared" si="27"/>
        <v>-0.05423471021453741</v>
      </c>
      <c r="N49" s="290">
        <v>290.731</v>
      </c>
      <c r="O49" s="291">
        <v>50.858000000000004</v>
      </c>
      <c r="P49" s="292"/>
      <c r="Q49" s="291"/>
      <c r="R49" s="293">
        <f t="shared" si="28"/>
        <v>341.589</v>
      </c>
      <c r="S49" s="294">
        <f t="shared" si="29"/>
        <v>0.0021383314375479877</v>
      </c>
      <c r="T49" s="295">
        <v>256.634</v>
      </c>
      <c r="U49" s="291">
        <v>36.524</v>
      </c>
      <c r="V49" s="292"/>
      <c r="W49" s="291"/>
      <c r="X49" s="293">
        <f t="shared" si="30"/>
        <v>293.158</v>
      </c>
      <c r="Y49" s="297">
        <f t="shared" si="31"/>
        <v>0.16520442901097687</v>
      </c>
    </row>
    <row r="50" spans="1:25" ht="19.5" customHeight="1" thickBot="1">
      <c r="A50" s="340" t="s">
        <v>167</v>
      </c>
      <c r="B50" s="342">
        <v>299.152</v>
      </c>
      <c r="C50" s="343">
        <v>61.00000000000001</v>
      </c>
      <c r="D50" s="344">
        <v>63.702999999999996</v>
      </c>
      <c r="E50" s="343">
        <v>8.003</v>
      </c>
      <c r="F50" s="345">
        <f t="shared" si="24"/>
        <v>431.85799999999995</v>
      </c>
      <c r="G50" s="346">
        <f t="shared" si="25"/>
        <v>0.007674516262084896</v>
      </c>
      <c r="H50" s="347">
        <v>737.765</v>
      </c>
      <c r="I50" s="343">
        <v>427.603</v>
      </c>
      <c r="J50" s="344">
        <v>334.72</v>
      </c>
      <c r="K50" s="343">
        <v>157.082</v>
      </c>
      <c r="L50" s="345">
        <f t="shared" si="26"/>
        <v>1657.17</v>
      </c>
      <c r="M50" s="348">
        <f t="shared" si="27"/>
        <v>-0.7394003029260727</v>
      </c>
      <c r="N50" s="342">
        <v>960.4629999999997</v>
      </c>
      <c r="O50" s="343">
        <v>146.286</v>
      </c>
      <c r="P50" s="344">
        <v>4832.917</v>
      </c>
      <c r="Q50" s="343">
        <v>352.027</v>
      </c>
      <c r="R50" s="345">
        <f t="shared" si="28"/>
        <v>6291.693</v>
      </c>
      <c r="S50" s="346">
        <f t="shared" si="29"/>
        <v>0.03938570895813569</v>
      </c>
      <c r="T50" s="347">
        <v>6157.93</v>
      </c>
      <c r="U50" s="343">
        <v>2920.834</v>
      </c>
      <c r="V50" s="344">
        <v>4056.628</v>
      </c>
      <c r="W50" s="343">
        <v>1036.362</v>
      </c>
      <c r="X50" s="345">
        <f t="shared" si="30"/>
        <v>14171.754</v>
      </c>
      <c r="Y50" s="349">
        <f t="shared" si="31"/>
        <v>-0.556039922792902</v>
      </c>
    </row>
    <row r="51" ht="9" customHeight="1" thickTop="1">
      <c r="A51" s="72"/>
    </row>
    <row r="52" ht="14.25">
      <c r="A52" s="72" t="s">
        <v>37</v>
      </c>
    </row>
    <row r="53" ht="14.25">
      <c r="A53" s="62" t="s">
        <v>142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1:Y65536 M51:M65536 Y3 M3">
    <cfRule type="cellIs" priority="9" dxfId="99" operator="lessThan" stopIfTrue="1">
      <formula>0</formula>
    </cfRule>
  </conditionalFormatting>
  <conditionalFormatting sqref="Y9:Y50 M9:M50">
    <cfRule type="cellIs" priority="10" dxfId="99" operator="lessThan">
      <formula>0</formula>
    </cfRule>
    <cfRule type="cellIs" priority="11" dxfId="101" operator="greaterThanOrEqual" stopIfTrue="1">
      <formula>0</formula>
    </cfRule>
  </conditionalFormatting>
  <conditionalFormatting sqref="G7:G8">
    <cfRule type="cellIs" priority="5" dxfId="99" operator="lessThan" stopIfTrue="1">
      <formula>0</formula>
    </cfRule>
  </conditionalFormatting>
  <conditionalFormatting sqref="S7:S8">
    <cfRule type="cellIs" priority="4" dxfId="99" operator="lessThan" stopIfTrue="1">
      <formula>0</formula>
    </cfRule>
  </conditionalFormatting>
  <conditionalFormatting sqref="M5 Y5 Y7:Y8 M7:M8">
    <cfRule type="cellIs" priority="6" dxfId="99" operator="lessThan" stopIfTrue="1">
      <formula>0</formula>
    </cfRule>
  </conditionalFormatting>
  <conditionalFormatting sqref="M6 Y6">
    <cfRule type="cellIs" priority="3" dxfId="99" operator="lessThan" stopIfTrue="1">
      <formula>0</formula>
    </cfRule>
  </conditionalFormatting>
  <conditionalFormatting sqref="G6">
    <cfRule type="cellIs" priority="2" dxfId="99" operator="lessThan" stopIfTrue="1">
      <formula>0</formula>
    </cfRule>
  </conditionalFormatting>
  <conditionalFormatting sqref="S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9" sqref="N9:O59"/>
    </sheetView>
  </sheetViews>
  <sheetFormatPr defaultColWidth="9.140625" defaultRowHeight="15"/>
  <cols>
    <col min="1" max="1" width="15.8515625" style="83" customWidth="1"/>
    <col min="2" max="2" width="12.28125" style="83" customWidth="1"/>
    <col min="3" max="3" width="11.57421875" style="83" customWidth="1"/>
    <col min="4" max="4" width="11.421875" style="83" bestFit="1" customWidth="1"/>
    <col min="5" max="5" width="10.28125" style="83" bestFit="1" customWidth="1"/>
    <col min="6" max="6" width="11.421875" style="83" bestFit="1" customWidth="1"/>
    <col min="7" max="7" width="11.421875" style="83" customWidth="1"/>
    <col min="8" max="8" width="11.421875" style="83" bestFit="1" customWidth="1"/>
    <col min="9" max="9" width="9.00390625" style="83" customWidth="1"/>
    <col min="10" max="10" width="11.421875" style="83" bestFit="1" customWidth="1"/>
    <col min="11" max="11" width="11.421875" style="83" customWidth="1"/>
    <col min="12" max="12" width="12.421875" style="83" bestFit="1" customWidth="1"/>
    <col min="13" max="13" width="10.57421875" style="83" customWidth="1"/>
    <col min="14" max="14" width="12.28125" style="83" customWidth="1"/>
    <col min="15" max="15" width="11.421875" style="83" customWidth="1"/>
    <col min="16" max="16" width="12.421875" style="83" bestFit="1" customWidth="1"/>
    <col min="17" max="17" width="9.140625" style="83" customWidth="1"/>
    <col min="18" max="16384" width="9.140625" style="83" customWidth="1"/>
  </cols>
  <sheetData>
    <row r="1" spans="14:17" ht="16.5">
      <c r="N1" s="619"/>
      <c r="O1" s="619"/>
      <c r="P1" s="619" t="s">
        <v>26</v>
      </c>
      <c r="Q1" s="619"/>
    </row>
    <row r="2" ht="3.75" customHeight="1" thickBot="1"/>
    <row r="3" spans="1:17" ht="24" customHeight="1" thickTop="1">
      <c r="A3" s="682" t="s">
        <v>45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4"/>
    </row>
    <row r="4" spans="1:17" ht="18.75" customHeight="1" thickBot="1">
      <c r="A4" s="674" t="s">
        <v>35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6"/>
    </row>
    <row r="5" spans="1:17" s="216" customFormat="1" ht="20.25" customHeight="1" thickBot="1">
      <c r="A5" s="671" t="s">
        <v>129</v>
      </c>
      <c r="B5" s="677" t="s">
        <v>33</v>
      </c>
      <c r="C5" s="678"/>
      <c r="D5" s="678"/>
      <c r="E5" s="678"/>
      <c r="F5" s="679"/>
      <c r="G5" s="679"/>
      <c r="H5" s="679"/>
      <c r="I5" s="680"/>
      <c r="J5" s="678" t="s">
        <v>32</v>
      </c>
      <c r="K5" s="678"/>
      <c r="L5" s="678"/>
      <c r="M5" s="678"/>
      <c r="N5" s="678"/>
      <c r="O5" s="678"/>
      <c r="P5" s="678"/>
      <c r="Q5" s="681"/>
    </row>
    <row r="6" spans="1:17" s="234" customFormat="1" ht="28.5" customHeight="1" thickBot="1">
      <c r="A6" s="672"/>
      <c r="B6" s="607" t="s">
        <v>153</v>
      </c>
      <c r="C6" s="617"/>
      <c r="D6" s="618"/>
      <c r="E6" s="613" t="s">
        <v>31</v>
      </c>
      <c r="F6" s="607" t="s">
        <v>154</v>
      </c>
      <c r="G6" s="617"/>
      <c r="H6" s="618"/>
      <c r="I6" s="615" t="s">
        <v>30</v>
      </c>
      <c r="J6" s="607" t="s">
        <v>155</v>
      </c>
      <c r="K6" s="617"/>
      <c r="L6" s="618"/>
      <c r="M6" s="613" t="s">
        <v>31</v>
      </c>
      <c r="N6" s="607" t="s">
        <v>156</v>
      </c>
      <c r="O6" s="617"/>
      <c r="P6" s="618"/>
      <c r="Q6" s="613" t="s">
        <v>30</v>
      </c>
    </row>
    <row r="7" spans="1:17" s="86" customFormat="1" ht="22.5" customHeight="1" thickBot="1">
      <c r="A7" s="673"/>
      <c r="B7" s="70" t="s">
        <v>20</v>
      </c>
      <c r="C7" s="67" t="s">
        <v>19</v>
      </c>
      <c r="D7" s="67" t="s">
        <v>15</v>
      </c>
      <c r="E7" s="614"/>
      <c r="F7" s="70" t="s">
        <v>20</v>
      </c>
      <c r="G7" s="68" t="s">
        <v>19</v>
      </c>
      <c r="H7" s="67" t="s">
        <v>15</v>
      </c>
      <c r="I7" s="616"/>
      <c r="J7" s="70" t="s">
        <v>20</v>
      </c>
      <c r="K7" s="67" t="s">
        <v>19</v>
      </c>
      <c r="L7" s="68" t="s">
        <v>15</v>
      </c>
      <c r="M7" s="614"/>
      <c r="N7" s="69" t="s">
        <v>20</v>
      </c>
      <c r="O7" s="68" t="s">
        <v>19</v>
      </c>
      <c r="P7" s="67" t="s">
        <v>15</v>
      </c>
      <c r="Q7" s="614"/>
    </row>
    <row r="8" spans="1:17" s="400" customFormat="1" ht="18" customHeight="1" thickBot="1">
      <c r="A8" s="393" t="s">
        <v>44</v>
      </c>
      <c r="B8" s="394">
        <f>SUM(B9:B59)</f>
        <v>1814037</v>
      </c>
      <c r="C8" s="395">
        <f>SUM(C9:C59)</f>
        <v>51877</v>
      </c>
      <c r="D8" s="395">
        <f>C8+B8</f>
        <v>1865914</v>
      </c>
      <c r="E8" s="396">
        <f>D8/$D$8</f>
        <v>1</v>
      </c>
      <c r="F8" s="395">
        <f>SUM(F9:F59)</f>
        <v>1924243</v>
      </c>
      <c r="G8" s="395">
        <f>SUM(G9:G59)</f>
        <v>61131</v>
      </c>
      <c r="H8" s="395">
        <f aca="true" t="shared" si="0" ref="H8:H59">G8+F8</f>
        <v>1985374</v>
      </c>
      <c r="I8" s="397">
        <f>(D8/H8-1)</f>
        <v>-0.060170023380985094</v>
      </c>
      <c r="J8" s="398">
        <f>SUM(J9:J59)</f>
        <v>5388514</v>
      </c>
      <c r="K8" s="395">
        <f>SUM(K9:K59)</f>
        <v>177491</v>
      </c>
      <c r="L8" s="395">
        <f aca="true" t="shared" si="1" ref="L8:L59">K8+J8</f>
        <v>5566005</v>
      </c>
      <c r="M8" s="396">
        <f>(L8/$L$8)</f>
        <v>1</v>
      </c>
      <c r="N8" s="395">
        <f>SUM(N9:N59)</f>
        <v>5660812</v>
      </c>
      <c r="O8" s="395">
        <f>SUM(O9:O59)</f>
        <v>194641</v>
      </c>
      <c r="P8" s="395">
        <f aca="true" t="shared" si="2" ref="P8:P59">O8+N8</f>
        <v>5855453</v>
      </c>
      <c r="Q8" s="399">
        <f>(L8/P8-1)</f>
        <v>-0.04943221301579914</v>
      </c>
    </row>
    <row r="9" spans="1:17" s="84" customFormat="1" ht="18" customHeight="1" thickTop="1">
      <c r="A9" s="372" t="s">
        <v>220</v>
      </c>
      <c r="B9" s="373">
        <v>248431</v>
      </c>
      <c r="C9" s="374">
        <v>308</v>
      </c>
      <c r="D9" s="374">
        <f aca="true" t="shared" si="3" ref="D9:D59">C9+B9</f>
        <v>248739</v>
      </c>
      <c r="E9" s="375">
        <f>D9/$D$8</f>
        <v>0.13330678691515258</v>
      </c>
      <c r="F9" s="376">
        <v>263872</v>
      </c>
      <c r="G9" s="374">
        <v>129</v>
      </c>
      <c r="H9" s="374">
        <f t="shared" si="0"/>
        <v>264001</v>
      </c>
      <c r="I9" s="377">
        <f>(D9/H9-1)</f>
        <v>-0.05781038708186714</v>
      </c>
      <c r="J9" s="376">
        <v>725010</v>
      </c>
      <c r="K9" s="374">
        <v>1039</v>
      </c>
      <c r="L9" s="374">
        <f t="shared" si="1"/>
        <v>726049</v>
      </c>
      <c r="M9" s="377">
        <f>(L9/$L$8)</f>
        <v>0.13044346887938477</v>
      </c>
      <c r="N9" s="376">
        <v>735070</v>
      </c>
      <c r="O9" s="374">
        <v>259</v>
      </c>
      <c r="P9" s="374">
        <f t="shared" si="2"/>
        <v>735329</v>
      </c>
      <c r="Q9" s="378">
        <f>(L9/P9-1)</f>
        <v>-0.012620201297650402</v>
      </c>
    </row>
    <row r="10" spans="1:17" s="84" customFormat="1" ht="18" customHeight="1">
      <c r="A10" s="379" t="s">
        <v>221</v>
      </c>
      <c r="B10" s="380">
        <v>194406</v>
      </c>
      <c r="C10" s="381">
        <v>253</v>
      </c>
      <c r="D10" s="381">
        <f t="shared" si="3"/>
        <v>194659</v>
      </c>
      <c r="E10" s="382">
        <f>D10/$D$8</f>
        <v>0.1043236719377206</v>
      </c>
      <c r="F10" s="383">
        <v>187507</v>
      </c>
      <c r="G10" s="381">
        <v>718</v>
      </c>
      <c r="H10" s="381">
        <f t="shared" si="0"/>
        <v>188225</v>
      </c>
      <c r="I10" s="384">
        <f>(D10/H10-1)</f>
        <v>0.034182494355160076</v>
      </c>
      <c r="J10" s="383">
        <v>584508</v>
      </c>
      <c r="K10" s="381">
        <v>593</v>
      </c>
      <c r="L10" s="381">
        <f t="shared" si="1"/>
        <v>585101</v>
      </c>
      <c r="M10" s="384">
        <f>(L10/$L$8)</f>
        <v>0.10512045892880081</v>
      </c>
      <c r="N10" s="383">
        <v>570518</v>
      </c>
      <c r="O10" s="381">
        <v>1592</v>
      </c>
      <c r="P10" s="381">
        <f t="shared" si="2"/>
        <v>572110</v>
      </c>
      <c r="Q10" s="385">
        <f>(L10/P10-1)</f>
        <v>0.022707171697750494</v>
      </c>
    </row>
    <row r="11" spans="1:17" s="84" customFormat="1" ht="18" customHeight="1">
      <c r="A11" s="379" t="s">
        <v>222</v>
      </c>
      <c r="B11" s="380">
        <v>150483</v>
      </c>
      <c r="C11" s="381">
        <v>627</v>
      </c>
      <c r="D11" s="381">
        <f t="shared" si="3"/>
        <v>151110</v>
      </c>
      <c r="E11" s="382">
        <f>D11/$D$8</f>
        <v>0.08098443979733257</v>
      </c>
      <c r="F11" s="383">
        <v>194844</v>
      </c>
      <c r="G11" s="381">
        <v>448</v>
      </c>
      <c r="H11" s="381">
        <f t="shared" si="0"/>
        <v>195292</v>
      </c>
      <c r="I11" s="384">
        <f>(D11/H11-1)</f>
        <v>-0.2262355856870737</v>
      </c>
      <c r="J11" s="383">
        <v>431319</v>
      </c>
      <c r="K11" s="381">
        <v>1318</v>
      </c>
      <c r="L11" s="381">
        <f t="shared" si="1"/>
        <v>432637</v>
      </c>
      <c r="M11" s="384">
        <f>(L11/$L$8)</f>
        <v>0.077728460538573</v>
      </c>
      <c r="N11" s="383">
        <v>558666</v>
      </c>
      <c r="O11" s="381">
        <v>526</v>
      </c>
      <c r="P11" s="381">
        <f t="shared" si="2"/>
        <v>559192</v>
      </c>
      <c r="Q11" s="385">
        <f>(L11/P11-1)</f>
        <v>-0.22631761541652962</v>
      </c>
    </row>
    <row r="12" spans="1:17" s="84" customFormat="1" ht="18" customHeight="1">
      <c r="A12" s="379" t="s">
        <v>223</v>
      </c>
      <c r="B12" s="380">
        <v>116757</v>
      </c>
      <c r="C12" s="381">
        <v>36</v>
      </c>
      <c r="D12" s="381">
        <f t="shared" si="3"/>
        <v>116793</v>
      </c>
      <c r="E12" s="382">
        <f>D12/$D$8</f>
        <v>0.06259291692971916</v>
      </c>
      <c r="F12" s="383">
        <v>126628</v>
      </c>
      <c r="G12" s="381">
        <v>181</v>
      </c>
      <c r="H12" s="381">
        <f>G12+F12</f>
        <v>126809</v>
      </c>
      <c r="I12" s="384">
        <f>(D12/H12-1)</f>
        <v>-0.0789849300917127</v>
      </c>
      <c r="J12" s="383">
        <v>350069</v>
      </c>
      <c r="K12" s="381">
        <v>1464</v>
      </c>
      <c r="L12" s="381">
        <f>K12+J12</f>
        <v>351533</v>
      </c>
      <c r="M12" s="384">
        <f>(L12/$L$8)</f>
        <v>0.06315714772085185</v>
      </c>
      <c r="N12" s="383">
        <v>377511</v>
      </c>
      <c r="O12" s="381">
        <v>984</v>
      </c>
      <c r="P12" s="381">
        <f>O12+N12</f>
        <v>378495</v>
      </c>
      <c r="Q12" s="385">
        <f>(L12/P12-1)</f>
        <v>-0.07123475871543883</v>
      </c>
    </row>
    <row r="13" spans="1:17" s="84" customFormat="1" ht="18" customHeight="1">
      <c r="A13" s="379" t="s">
        <v>224</v>
      </c>
      <c r="B13" s="380">
        <v>92651</v>
      </c>
      <c r="C13" s="381">
        <v>216</v>
      </c>
      <c r="D13" s="381">
        <f t="shared" si="3"/>
        <v>92867</v>
      </c>
      <c r="E13" s="382">
        <f aca="true" t="shared" si="4" ref="E13:E21">D13/$D$8</f>
        <v>0.049770246645879715</v>
      </c>
      <c r="F13" s="383">
        <v>86989</v>
      </c>
      <c r="G13" s="381">
        <v>323</v>
      </c>
      <c r="H13" s="381">
        <f aca="true" t="shared" si="5" ref="H13:H21">G13+F13</f>
        <v>87312</v>
      </c>
      <c r="I13" s="384">
        <f aca="true" t="shared" si="6" ref="I13:I21">(D13/H13-1)</f>
        <v>0.06362241158145499</v>
      </c>
      <c r="J13" s="383">
        <v>281942</v>
      </c>
      <c r="K13" s="381">
        <v>275</v>
      </c>
      <c r="L13" s="381">
        <f aca="true" t="shared" si="7" ref="L13:L21">K13+J13</f>
        <v>282217</v>
      </c>
      <c r="M13" s="384">
        <f aca="true" t="shared" si="8" ref="M13:M21">(L13/$L$8)</f>
        <v>0.05070369142679534</v>
      </c>
      <c r="N13" s="383">
        <v>269463</v>
      </c>
      <c r="O13" s="381">
        <v>1129</v>
      </c>
      <c r="P13" s="381">
        <f aca="true" t="shared" si="9" ref="P13:P21">O13+N13</f>
        <v>270592</v>
      </c>
      <c r="Q13" s="385">
        <f aca="true" t="shared" si="10" ref="Q13:Q21">(L13/P13-1)</f>
        <v>0.04296135879848628</v>
      </c>
    </row>
    <row r="14" spans="1:17" s="84" customFormat="1" ht="18" customHeight="1">
      <c r="A14" s="379" t="s">
        <v>225</v>
      </c>
      <c r="B14" s="380">
        <v>88662</v>
      </c>
      <c r="C14" s="381">
        <v>405</v>
      </c>
      <c r="D14" s="381">
        <f t="shared" si="3"/>
        <v>89067</v>
      </c>
      <c r="E14" s="382">
        <f t="shared" si="4"/>
        <v>0.04773371119998028</v>
      </c>
      <c r="F14" s="383">
        <v>71004</v>
      </c>
      <c r="G14" s="381">
        <v>431</v>
      </c>
      <c r="H14" s="381">
        <f t="shared" si="5"/>
        <v>71435</v>
      </c>
      <c r="I14" s="384">
        <f t="shared" si="6"/>
        <v>0.2468257856792888</v>
      </c>
      <c r="J14" s="383">
        <v>258983</v>
      </c>
      <c r="K14" s="381">
        <v>597</v>
      </c>
      <c r="L14" s="381">
        <f t="shared" si="7"/>
        <v>259580</v>
      </c>
      <c r="M14" s="384">
        <f t="shared" si="8"/>
        <v>0.046636681066581864</v>
      </c>
      <c r="N14" s="383">
        <v>191498</v>
      </c>
      <c r="O14" s="381">
        <v>844</v>
      </c>
      <c r="P14" s="381">
        <f t="shared" si="9"/>
        <v>192342</v>
      </c>
      <c r="Q14" s="385">
        <f t="shared" si="10"/>
        <v>0.34957523577793714</v>
      </c>
    </row>
    <row r="15" spans="1:17" s="84" customFormat="1" ht="18" customHeight="1">
      <c r="A15" s="379" t="s">
        <v>226</v>
      </c>
      <c r="B15" s="380">
        <v>77054</v>
      </c>
      <c r="C15" s="381">
        <v>262</v>
      </c>
      <c r="D15" s="381">
        <f t="shared" si="3"/>
        <v>77316</v>
      </c>
      <c r="E15" s="382">
        <f t="shared" si="4"/>
        <v>0.04143599329872652</v>
      </c>
      <c r="F15" s="383">
        <v>81271</v>
      </c>
      <c r="G15" s="381">
        <v>355</v>
      </c>
      <c r="H15" s="381">
        <f t="shared" si="5"/>
        <v>81626</v>
      </c>
      <c r="I15" s="384">
        <f t="shared" si="6"/>
        <v>-0.05280180334697282</v>
      </c>
      <c r="J15" s="383">
        <v>220269</v>
      </c>
      <c r="K15" s="381">
        <v>511</v>
      </c>
      <c r="L15" s="381">
        <f t="shared" si="7"/>
        <v>220780</v>
      </c>
      <c r="M15" s="384">
        <f t="shared" si="8"/>
        <v>0.039665792610678575</v>
      </c>
      <c r="N15" s="383">
        <v>231240</v>
      </c>
      <c r="O15" s="381">
        <v>1397</v>
      </c>
      <c r="P15" s="381">
        <f t="shared" si="9"/>
        <v>232637</v>
      </c>
      <c r="Q15" s="385">
        <f t="shared" si="10"/>
        <v>-0.050967816813318634</v>
      </c>
    </row>
    <row r="16" spans="1:17" s="84" customFormat="1" ht="18" customHeight="1">
      <c r="A16" s="379" t="s">
        <v>227</v>
      </c>
      <c r="B16" s="380">
        <v>63279</v>
      </c>
      <c r="C16" s="381">
        <v>10404</v>
      </c>
      <c r="D16" s="381">
        <f t="shared" si="3"/>
        <v>73683</v>
      </c>
      <c r="E16" s="382">
        <f t="shared" si="4"/>
        <v>0.03948895822637056</v>
      </c>
      <c r="F16" s="383">
        <v>58218</v>
      </c>
      <c r="G16" s="381">
        <v>12111</v>
      </c>
      <c r="H16" s="381">
        <f t="shared" si="5"/>
        <v>70329</v>
      </c>
      <c r="I16" s="384">
        <f t="shared" si="6"/>
        <v>0.04769014204666644</v>
      </c>
      <c r="J16" s="383">
        <v>204247</v>
      </c>
      <c r="K16" s="381">
        <v>34956</v>
      </c>
      <c r="L16" s="381">
        <f t="shared" si="7"/>
        <v>239203</v>
      </c>
      <c r="M16" s="384">
        <f t="shared" si="8"/>
        <v>0.0429757069927174</v>
      </c>
      <c r="N16" s="383">
        <v>182346</v>
      </c>
      <c r="O16" s="381">
        <v>42155</v>
      </c>
      <c r="P16" s="381">
        <f t="shared" si="9"/>
        <v>224501</v>
      </c>
      <c r="Q16" s="385">
        <f t="shared" si="10"/>
        <v>0.06548745885318996</v>
      </c>
    </row>
    <row r="17" spans="1:17" s="84" customFormat="1" ht="18" customHeight="1">
      <c r="A17" s="379" t="s">
        <v>228</v>
      </c>
      <c r="B17" s="380">
        <v>70608</v>
      </c>
      <c r="C17" s="381">
        <v>16</v>
      </c>
      <c r="D17" s="381">
        <f t="shared" si="3"/>
        <v>70624</v>
      </c>
      <c r="E17" s="382">
        <f t="shared" si="4"/>
        <v>0.037849547192421513</v>
      </c>
      <c r="F17" s="383">
        <v>63657</v>
      </c>
      <c r="G17" s="381">
        <v>511</v>
      </c>
      <c r="H17" s="381">
        <f t="shared" si="5"/>
        <v>64168</v>
      </c>
      <c r="I17" s="384">
        <f t="shared" si="6"/>
        <v>0.10061089639695808</v>
      </c>
      <c r="J17" s="383">
        <v>190442</v>
      </c>
      <c r="K17" s="381">
        <v>154</v>
      </c>
      <c r="L17" s="381">
        <f t="shared" si="7"/>
        <v>190596</v>
      </c>
      <c r="M17" s="384">
        <f t="shared" si="8"/>
        <v>0.034242872580962466</v>
      </c>
      <c r="N17" s="383">
        <v>195421</v>
      </c>
      <c r="O17" s="381">
        <v>829</v>
      </c>
      <c r="P17" s="381">
        <f t="shared" si="9"/>
        <v>196250</v>
      </c>
      <c r="Q17" s="385">
        <f t="shared" si="10"/>
        <v>-0.028810191082802583</v>
      </c>
    </row>
    <row r="18" spans="1:17" s="84" customFormat="1" ht="18" customHeight="1">
      <c r="A18" s="379" t="s">
        <v>229</v>
      </c>
      <c r="B18" s="380">
        <v>46181</v>
      </c>
      <c r="C18" s="381">
        <v>178</v>
      </c>
      <c r="D18" s="381">
        <f t="shared" si="3"/>
        <v>46359</v>
      </c>
      <c r="E18" s="382">
        <f t="shared" si="4"/>
        <v>0.024845196509592618</v>
      </c>
      <c r="F18" s="383">
        <v>43970</v>
      </c>
      <c r="G18" s="381">
        <v>102</v>
      </c>
      <c r="H18" s="381">
        <f t="shared" si="5"/>
        <v>44072</v>
      </c>
      <c r="I18" s="384">
        <f t="shared" si="6"/>
        <v>0.05189235795970237</v>
      </c>
      <c r="J18" s="383">
        <v>138452</v>
      </c>
      <c r="K18" s="381">
        <v>343</v>
      </c>
      <c r="L18" s="381">
        <f t="shared" si="7"/>
        <v>138795</v>
      </c>
      <c r="M18" s="384">
        <f t="shared" si="8"/>
        <v>0.024936197506110758</v>
      </c>
      <c r="N18" s="383">
        <v>134355</v>
      </c>
      <c r="O18" s="381">
        <v>164</v>
      </c>
      <c r="P18" s="381">
        <f t="shared" si="9"/>
        <v>134519</v>
      </c>
      <c r="Q18" s="385">
        <f t="shared" si="10"/>
        <v>0.0317873311576804</v>
      </c>
    </row>
    <row r="19" spans="1:17" s="84" customFormat="1" ht="18" customHeight="1">
      <c r="A19" s="379" t="s">
        <v>230</v>
      </c>
      <c r="B19" s="380">
        <v>41163</v>
      </c>
      <c r="C19" s="381">
        <v>41</v>
      </c>
      <c r="D19" s="381">
        <f t="shared" si="3"/>
        <v>41204</v>
      </c>
      <c r="E19" s="382">
        <f t="shared" si="4"/>
        <v>0.022082475398115885</v>
      </c>
      <c r="F19" s="383">
        <v>44876</v>
      </c>
      <c r="G19" s="381"/>
      <c r="H19" s="381">
        <f t="shared" si="5"/>
        <v>44876</v>
      </c>
      <c r="I19" s="384">
        <f t="shared" si="6"/>
        <v>-0.08182547464123358</v>
      </c>
      <c r="J19" s="383">
        <v>129978</v>
      </c>
      <c r="K19" s="381">
        <v>60</v>
      </c>
      <c r="L19" s="381">
        <f t="shared" si="7"/>
        <v>130038</v>
      </c>
      <c r="M19" s="384">
        <f t="shared" si="8"/>
        <v>0.02336289672754516</v>
      </c>
      <c r="N19" s="383">
        <v>136378</v>
      </c>
      <c r="O19" s="381">
        <v>25</v>
      </c>
      <c r="P19" s="381">
        <f t="shared" si="9"/>
        <v>136403</v>
      </c>
      <c r="Q19" s="385">
        <f t="shared" si="10"/>
        <v>-0.04666319655726048</v>
      </c>
    </row>
    <row r="20" spans="1:17" s="84" customFormat="1" ht="18" customHeight="1">
      <c r="A20" s="379" t="s">
        <v>231</v>
      </c>
      <c r="B20" s="380">
        <v>31710</v>
      </c>
      <c r="C20" s="381">
        <v>15</v>
      </c>
      <c r="D20" s="381">
        <f t="shared" si="3"/>
        <v>31725</v>
      </c>
      <c r="E20" s="382">
        <f t="shared" si="4"/>
        <v>0.01700239132135779</v>
      </c>
      <c r="F20" s="383">
        <v>25877</v>
      </c>
      <c r="G20" s="381">
        <v>97</v>
      </c>
      <c r="H20" s="381">
        <f t="shared" si="5"/>
        <v>25974</v>
      </c>
      <c r="I20" s="384">
        <f t="shared" si="6"/>
        <v>0.2214137214137215</v>
      </c>
      <c r="J20" s="383">
        <v>95139</v>
      </c>
      <c r="K20" s="381">
        <v>37</v>
      </c>
      <c r="L20" s="381">
        <f t="shared" si="7"/>
        <v>95176</v>
      </c>
      <c r="M20" s="384">
        <f t="shared" si="8"/>
        <v>0.01709951751750133</v>
      </c>
      <c r="N20" s="383">
        <v>79958</v>
      </c>
      <c r="O20" s="381">
        <v>464</v>
      </c>
      <c r="P20" s="381">
        <f t="shared" si="9"/>
        <v>80422</v>
      </c>
      <c r="Q20" s="385">
        <f t="shared" si="10"/>
        <v>0.18345726293800202</v>
      </c>
    </row>
    <row r="21" spans="1:17" s="84" customFormat="1" ht="18" customHeight="1">
      <c r="A21" s="379" t="s">
        <v>232</v>
      </c>
      <c r="B21" s="380">
        <v>28794</v>
      </c>
      <c r="C21" s="381">
        <v>1</v>
      </c>
      <c r="D21" s="381">
        <f t="shared" si="3"/>
        <v>28795</v>
      </c>
      <c r="E21" s="382">
        <f t="shared" si="4"/>
        <v>0.015432115306493225</v>
      </c>
      <c r="F21" s="383">
        <v>26613</v>
      </c>
      <c r="G21" s="381">
        <v>2898</v>
      </c>
      <c r="H21" s="381">
        <f t="shared" si="5"/>
        <v>29511</v>
      </c>
      <c r="I21" s="384">
        <f t="shared" si="6"/>
        <v>-0.024262139541188055</v>
      </c>
      <c r="J21" s="383">
        <v>91478</v>
      </c>
      <c r="K21" s="381">
        <v>3888</v>
      </c>
      <c r="L21" s="381">
        <f t="shared" si="7"/>
        <v>95366</v>
      </c>
      <c r="M21" s="384">
        <f t="shared" si="8"/>
        <v>0.017133653311486426</v>
      </c>
      <c r="N21" s="383">
        <v>83170</v>
      </c>
      <c r="O21" s="381">
        <v>11391</v>
      </c>
      <c r="P21" s="381">
        <f t="shared" si="9"/>
        <v>94561</v>
      </c>
      <c r="Q21" s="385">
        <f t="shared" si="10"/>
        <v>0.008513023339431713</v>
      </c>
    </row>
    <row r="22" spans="1:17" s="84" customFormat="1" ht="18" customHeight="1">
      <c r="A22" s="379" t="s">
        <v>233</v>
      </c>
      <c r="B22" s="380">
        <v>26964</v>
      </c>
      <c r="C22" s="381">
        <v>125</v>
      </c>
      <c r="D22" s="381">
        <f t="shared" si="3"/>
        <v>27089</v>
      </c>
      <c r="E22" s="382">
        <f>D22/$D$8</f>
        <v>0.01451781807736048</v>
      </c>
      <c r="F22" s="383">
        <v>23638</v>
      </c>
      <c r="G22" s="381">
        <v>23</v>
      </c>
      <c r="H22" s="381">
        <f>G22+F22</f>
        <v>23661</v>
      </c>
      <c r="I22" s="384">
        <f>(D22/H22-1)</f>
        <v>0.14487975994252156</v>
      </c>
      <c r="J22" s="383">
        <v>77368</v>
      </c>
      <c r="K22" s="381">
        <v>150</v>
      </c>
      <c r="L22" s="381">
        <f>K22+J22</f>
        <v>77518</v>
      </c>
      <c r="M22" s="384">
        <f>(L22/$L$8)</f>
        <v>0.01392704462177091</v>
      </c>
      <c r="N22" s="383">
        <v>69879</v>
      </c>
      <c r="O22" s="381">
        <v>168</v>
      </c>
      <c r="P22" s="381">
        <f>O22+N22</f>
        <v>70047</v>
      </c>
      <c r="Q22" s="385">
        <f>(L22/P22-1)</f>
        <v>0.10665695889902493</v>
      </c>
    </row>
    <row r="23" spans="1:17" s="84" customFormat="1" ht="18" customHeight="1">
      <c r="A23" s="379" t="s">
        <v>234</v>
      </c>
      <c r="B23" s="380">
        <v>24886</v>
      </c>
      <c r="C23" s="381">
        <v>29</v>
      </c>
      <c r="D23" s="381">
        <f t="shared" si="3"/>
        <v>24915</v>
      </c>
      <c r="E23" s="382">
        <f>D23/$D$8</f>
        <v>0.013352705430153801</v>
      </c>
      <c r="F23" s="383">
        <v>29147</v>
      </c>
      <c r="G23" s="381">
        <v>3513</v>
      </c>
      <c r="H23" s="381">
        <f>G23+F23</f>
        <v>32660</v>
      </c>
      <c r="I23" s="384">
        <f>(D23/H23-1)</f>
        <v>-0.23714023270055118</v>
      </c>
      <c r="J23" s="383">
        <v>78393</v>
      </c>
      <c r="K23" s="381">
        <v>1982</v>
      </c>
      <c r="L23" s="381">
        <f>K23+J23</f>
        <v>80375</v>
      </c>
      <c r="M23" s="384">
        <f>(L23/$L$8)</f>
        <v>0.014440339166062553</v>
      </c>
      <c r="N23" s="383">
        <v>85841</v>
      </c>
      <c r="O23" s="381">
        <v>10055</v>
      </c>
      <c r="P23" s="381">
        <f>O23+N23</f>
        <v>95896</v>
      </c>
      <c r="Q23" s="385">
        <f>(L23/P23-1)</f>
        <v>-0.16185242345874695</v>
      </c>
    </row>
    <row r="24" spans="1:17" s="84" customFormat="1" ht="18" customHeight="1">
      <c r="A24" s="379" t="s">
        <v>235</v>
      </c>
      <c r="B24" s="380">
        <v>24742</v>
      </c>
      <c r="C24" s="381">
        <v>0</v>
      </c>
      <c r="D24" s="381">
        <f t="shared" si="3"/>
        <v>24742</v>
      </c>
      <c r="E24" s="382">
        <f>D24/$D$8</f>
        <v>0.013259989474327327</v>
      </c>
      <c r="F24" s="383">
        <v>16482</v>
      </c>
      <c r="G24" s="381">
        <v>40</v>
      </c>
      <c r="H24" s="381">
        <f>G24+F24</f>
        <v>16522</v>
      </c>
      <c r="I24" s="384">
        <f>(D24/H24-1)</f>
        <v>0.49751846023483837</v>
      </c>
      <c r="J24" s="383">
        <v>71184</v>
      </c>
      <c r="K24" s="381"/>
      <c r="L24" s="381">
        <f>K24+J24</f>
        <v>71184</v>
      </c>
      <c r="M24" s="384">
        <f>(L24/$L$8)</f>
        <v>0.01278906504755206</v>
      </c>
      <c r="N24" s="383">
        <v>47723</v>
      </c>
      <c r="O24" s="381">
        <v>1088</v>
      </c>
      <c r="P24" s="381">
        <f>O24+N24</f>
        <v>48811</v>
      </c>
      <c r="Q24" s="385">
        <f>(L24/P24-1)</f>
        <v>0.45835979594763465</v>
      </c>
    </row>
    <row r="25" spans="1:17" s="84" customFormat="1" ht="18" customHeight="1">
      <c r="A25" s="379" t="s">
        <v>236</v>
      </c>
      <c r="B25" s="380">
        <v>22927</v>
      </c>
      <c r="C25" s="381">
        <v>17</v>
      </c>
      <c r="D25" s="381">
        <f t="shared" si="3"/>
        <v>22944</v>
      </c>
      <c r="E25" s="382">
        <f aca="true" t="shared" si="11" ref="E25:E38">D25/$D$8</f>
        <v>0.012296386650188593</v>
      </c>
      <c r="F25" s="383">
        <v>20889</v>
      </c>
      <c r="G25" s="381">
        <v>316</v>
      </c>
      <c r="H25" s="381">
        <f t="shared" si="0"/>
        <v>21205</v>
      </c>
      <c r="I25" s="384">
        <f aca="true" t="shared" si="12" ref="I25:I38">(D25/H25-1)</f>
        <v>0.08200896015090775</v>
      </c>
      <c r="J25" s="383">
        <v>66201</v>
      </c>
      <c r="K25" s="381">
        <v>87</v>
      </c>
      <c r="L25" s="381">
        <f t="shared" si="1"/>
        <v>66288</v>
      </c>
      <c r="M25" s="384">
        <f aca="true" t="shared" si="13" ref="M25:M38">(L25/$L$8)</f>
        <v>0.011909439535178283</v>
      </c>
      <c r="N25" s="383">
        <v>56675</v>
      </c>
      <c r="O25" s="381">
        <v>1019</v>
      </c>
      <c r="P25" s="381">
        <f t="shared" si="2"/>
        <v>57694</v>
      </c>
      <c r="Q25" s="385">
        <f aca="true" t="shared" si="14" ref="Q25:Q38">(L25/P25-1)</f>
        <v>0.14895829722328147</v>
      </c>
    </row>
    <row r="26" spans="1:17" s="84" customFormat="1" ht="18" customHeight="1">
      <c r="A26" s="379" t="s">
        <v>237</v>
      </c>
      <c r="B26" s="380">
        <v>22474</v>
      </c>
      <c r="C26" s="381">
        <v>128</v>
      </c>
      <c r="D26" s="381">
        <f t="shared" si="3"/>
        <v>22602</v>
      </c>
      <c r="E26" s="382">
        <f t="shared" si="11"/>
        <v>0.012113098460057644</v>
      </c>
      <c r="F26" s="383">
        <v>50377</v>
      </c>
      <c r="G26" s="381">
        <v>270</v>
      </c>
      <c r="H26" s="381">
        <f>G26+F26</f>
        <v>50647</v>
      </c>
      <c r="I26" s="384">
        <f t="shared" si="12"/>
        <v>-0.5537346733271467</v>
      </c>
      <c r="J26" s="383">
        <v>69046</v>
      </c>
      <c r="K26" s="381">
        <v>1021</v>
      </c>
      <c r="L26" s="381">
        <f>K26+J26</f>
        <v>70067</v>
      </c>
      <c r="M26" s="384">
        <f t="shared" si="13"/>
        <v>0.012588382511334432</v>
      </c>
      <c r="N26" s="383">
        <v>144152</v>
      </c>
      <c r="O26" s="381">
        <v>337</v>
      </c>
      <c r="P26" s="381">
        <f>O26+N26</f>
        <v>144489</v>
      </c>
      <c r="Q26" s="385">
        <f t="shared" si="14"/>
        <v>-0.5150703513762294</v>
      </c>
    </row>
    <row r="27" spans="1:17" s="84" customFormat="1" ht="18" customHeight="1">
      <c r="A27" s="379" t="s">
        <v>238</v>
      </c>
      <c r="B27" s="380">
        <v>21506</v>
      </c>
      <c r="C27" s="381">
        <v>83</v>
      </c>
      <c r="D27" s="381">
        <f t="shared" si="3"/>
        <v>21589</v>
      </c>
      <c r="E27" s="382">
        <f t="shared" si="11"/>
        <v>0.011570200984611295</v>
      </c>
      <c r="F27" s="383">
        <v>27373</v>
      </c>
      <c r="G27" s="381">
        <v>432</v>
      </c>
      <c r="H27" s="381">
        <f>G27+F27</f>
        <v>27805</v>
      </c>
      <c r="I27" s="384">
        <f t="shared" si="12"/>
        <v>-0.22355691422406043</v>
      </c>
      <c r="J27" s="383">
        <v>58587</v>
      </c>
      <c r="K27" s="381">
        <v>105</v>
      </c>
      <c r="L27" s="381">
        <f>K27+J27</f>
        <v>58692</v>
      </c>
      <c r="M27" s="384">
        <f t="shared" si="13"/>
        <v>0.010544726424068968</v>
      </c>
      <c r="N27" s="383">
        <v>81310</v>
      </c>
      <c r="O27" s="381">
        <v>921</v>
      </c>
      <c r="P27" s="381">
        <f>O27+N27</f>
        <v>82231</v>
      </c>
      <c r="Q27" s="385">
        <f t="shared" si="14"/>
        <v>-0.2862545755250453</v>
      </c>
    </row>
    <row r="28" spans="1:17" s="84" customFormat="1" ht="18" customHeight="1">
      <c r="A28" s="379" t="s">
        <v>239</v>
      </c>
      <c r="B28" s="380">
        <v>19773</v>
      </c>
      <c r="C28" s="381">
        <v>3</v>
      </c>
      <c r="D28" s="381">
        <f t="shared" si="3"/>
        <v>19776</v>
      </c>
      <c r="E28" s="382">
        <f t="shared" si="11"/>
        <v>0.010598559204765065</v>
      </c>
      <c r="F28" s="383">
        <v>22769</v>
      </c>
      <c r="G28" s="381"/>
      <c r="H28" s="381">
        <f>G28+F28</f>
        <v>22769</v>
      </c>
      <c r="I28" s="384">
        <f t="shared" si="12"/>
        <v>-0.1314506565944925</v>
      </c>
      <c r="J28" s="383">
        <v>49653</v>
      </c>
      <c r="K28" s="381">
        <v>304</v>
      </c>
      <c r="L28" s="381">
        <f>K28+J28</f>
        <v>49957</v>
      </c>
      <c r="M28" s="384">
        <f t="shared" si="13"/>
        <v>0.0089753782111227</v>
      </c>
      <c r="N28" s="383">
        <v>66759</v>
      </c>
      <c r="O28" s="381">
        <v>136</v>
      </c>
      <c r="P28" s="381">
        <f>O28+N28</f>
        <v>66895</v>
      </c>
      <c r="Q28" s="385">
        <f t="shared" si="14"/>
        <v>-0.25320278047686673</v>
      </c>
    </row>
    <row r="29" spans="1:17" s="84" customFormat="1" ht="18" customHeight="1">
      <c r="A29" s="379" t="s">
        <v>240</v>
      </c>
      <c r="B29" s="380">
        <v>17203</v>
      </c>
      <c r="C29" s="381">
        <v>1124</v>
      </c>
      <c r="D29" s="381">
        <f t="shared" si="3"/>
        <v>18327</v>
      </c>
      <c r="E29" s="382">
        <f t="shared" si="11"/>
        <v>0.009821996083420778</v>
      </c>
      <c r="F29" s="383">
        <v>17938</v>
      </c>
      <c r="G29" s="381">
        <v>75</v>
      </c>
      <c r="H29" s="381">
        <f t="shared" si="0"/>
        <v>18013</v>
      </c>
      <c r="I29" s="384">
        <f t="shared" si="12"/>
        <v>0.017431854771553956</v>
      </c>
      <c r="J29" s="383">
        <v>52958</v>
      </c>
      <c r="K29" s="381">
        <v>2700</v>
      </c>
      <c r="L29" s="381">
        <f t="shared" si="1"/>
        <v>55658</v>
      </c>
      <c r="M29" s="384">
        <f t="shared" si="13"/>
        <v>0.009999631692749108</v>
      </c>
      <c r="N29" s="383">
        <v>55309</v>
      </c>
      <c r="O29" s="381">
        <v>240</v>
      </c>
      <c r="P29" s="381">
        <f t="shared" si="2"/>
        <v>55549</v>
      </c>
      <c r="Q29" s="385">
        <f t="shared" si="14"/>
        <v>0.0019622315433220905</v>
      </c>
    </row>
    <row r="30" spans="1:17" s="84" customFormat="1" ht="18" customHeight="1">
      <c r="A30" s="379" t="s">
        <v>241</v>
      </c>
      <c r="B30" s="380">
        <v>18242</v>
      </c>
      <c r="C30" s="381">
        <v>0</v>
      </c>
      <c r="D30" s="381">
        <f t="shared" si="3"/>
        <v>18242</v>
      </c>
      <c r="E30" s="382">
        <f t="shared" si="11"/>
        <v>0.009776442001078292</v>
      </c>
      <c r="F30" s="383">
        <v>14930</v>
      </c>
      <c r="G30" s="381">
        <v>64</v>
      </c>
      <c r="H30" s="381">
        <f>G30+F30</f>
        <v>14994</v>
      </c>
      <c r="I30" s="384">
        <f t="shared" si="12"/>
        <v>0.21661998132586358</v>
      </c>
      <c r="J30" s="383">
        <v>48528</v>
      </c>
      <c r="K30" s="381">
        <v>3</v>
      </c>
      <c r="L30" s="381">
        <f>K30+J30</f>
        <v>48531</v>
      </c>
      <c r="M30" s="384">
        <f t="shared" si="13"/>
        <v>0.008719180094160893</v>
      </c>
      <c r="N30" s="383">
        <v>42201</v>
      </c>
      <c r="O30" s="381">
        <v>102</v>
      </c>
      <c r="P30" s="381">
        <f>O30+N30</f>
        <v>42303</v>
      </c>
      <c r="Q30" s="385">
        <f t="shared" si="14"/>
        <v>0.14722360116303812</v>
      </c>
    </row>
    <row r="31" spans="1:17" s="84" customFormat="1" ht="18" customHeight="1">
      <c r="A31" s="379" t="s">
        <v>242</v>
      </c>
      <c r="B31" s="380">
        <v>17674</v>
      </c>
      <c r="C31" s="381">
        <v>286</v>
      </c>
      <c r="D31" s="381">
        <f t="shared" si="3"/>
        <v>17960</v>
      </c>
      <c r="E31" s="382">
        <f t="shared" si="11"/>
        <v>0.009625309633777333</v>
      </c>
      <c r="F31" s="383">
        <v>19052</v>
      </c>
      <c r="G31" s="381">
        <v>281</v>
      </c>
      <c r="H31" s="381">
        <f>G31+F31</f>
        <v>19333</v>
      </c>
      <c r="I31" s="384">
        <f t="shared" si="12"/>
        <v>-0.07101846583561788</v>
      </c>
      <c r="J31" s="383">
        <v>47791</v>
      </c>
      <c r="K31" s="381">
        <v>815</v>
      </c>
      <c r="L31" s="381">
        <f>K31+J31</f>
        <v>48606</v>
      </c>
      <c r="M31" s="384">
        <f t="shared" si="13"/>
        <v>0.008732654749681325</v>
      </c>
      <c r="N31" s="383">
        <v>49385</v>
      </c>
      <c r="O31" s="381">
        <v>788</v>
      </c>
      <c r="P31" s="381">
        <f>O31+N31</f>
        <v>50173</v>
      </c>
      <c r="Q31" s="385">
        <f t="shared" si="14"/>
        <v>-0.031231937496262963</v>
      </c>
    </row>
    <row r="32" spans="1:17" s="84" customFormat="1" ht="18" customHeight="1">
      <c r="A32" s="379" t="s">
        <v>243</v>
      </c>
      <c r="B32" s="380">
        <v>17614</v>
      </c>
      <c r="C32" s="381">
        <v>174</v>
      </c>
      <c r="D32" s="381">
        <f t="shared" si="3"/>
        <v>17788</v>
      </c>
      <c r="E32" s="382">
        <f t="shared" si="11"/>
        <v>0.009533129608331359</v>
      </c>
      <c r="F32" s="383">
        <v>15912</v>
      </c>
      <c r="G32" s="381"/>
      <c r="H32" s="381">
        <f>G32+F32</f>
        <v>15912</v>
      </c>
      <c r="I32" s="384">
        <f t="shared" si="12"/>
        <v>0.11789844142785322</v>
      </c>
      <c r="J32" s="383">
        <v>50652</v>
      </c>
      <c r="K32" s="381">
        <v>285</v>
      </c>
      <c r="L32" s="381">
        <f>K32+J32</f>
        <v>50937</v>
      </c>
      <c r="M32" s="384">
        <f t="shared" si="13"/>
        <v>0.00915144704325634</v>
      </c>
      <c r="N32" s="383">
        <v>45376</v>
      </c>
      <c r="O32" s="381">
        <v>360</v>
      </c>
      <c r="P32" s="381">
        <f>O32+N32</f>
        <v>45736</v>
      </c>
      <c r="Q32" s="385">
        <f t="shared" si="14"/>
        <v>0.11371785901696696</v>
      </c>
    </row>
    <row r="33" spans="1:17" s="84" customFormat="1" ht="18" customHeight="1">
      <c r="A33" s="379" t="s">
        <v>244</v>
      </c>
      <c r="B33" s="380">
        <v>14036</v>
      </c>
      <c r="C33" s="381">
        <v>943</v>
      </c>
      <c r="D33" s="381">
        <f t="shared" si="3"/>
        <v>14979</v>
      </c>
      <c r="E33" s="382">
        <f t="shared" si="11"/>
        <v>0.008027701169507276</v>
      </c>
      <c r="F33" s="383">
        <v>16539</v>
      </c>
      <c r="G33" s="381"/>
      <c r="H33" s="381">
        <f>G33+F33</f>
        <v>16539</v>
      </c>
      <c r="I33" s="384">
        <f t="shared" si="12"/>
        <v>-0.09432251042989293</v>
      </c>
      <c r="J33" s="383">
        <v>40768</v>
      </c>
      <c r="K33" s="381">
        <v>2737</v>
      </c>
      <c r="L33" s="381">
        <f>K33+J33</f>
        <v>43505</v>
      </c>
      <c r="M33" s="384">
        <f t="shared" si="13"/>
        <v>0.007816198512218368</v>
      </c>
      <c r="N33" s="383">
        <v>44145</v>
      </c>
      <c r="O33" s="381">
        <v>4</v>
      </c>
      <c r="P33" s="381">
        <f>O33+N33</f>
        <v>44149</v>
      </c>
      <c r="Q33" s="385">
        <f t="shared" si="14"/>
        <v>-0.01458696686221661</v>
      </c>
    </row>
    <row r="34" spans="1:17" s="84" customFormat="1" ht="18" customHeight="1">
      <c r="A34" s="379" t="s">
        <v>245</v>
      </c>
      <c r="B34" s="380">
        <v>14516</v>
      </c>
      <c r="C34" s="381">
        <v>48</v>
      </c>
      <c r="D34" s="381">
        <f t="shared" si="3"/>
        <v>14564</v>
      </c>
      <c r="E34" s="382">
        <f t="shared" si="11"/>
        <v>0.0078052900615998375</v>
      </c>
      <c r="F34" s="383">
        <v>31974</v>
      </c>
      <c r="G34" s="381">
        <v>28</v>
      </c>
      <c r="H34" s="381">
        <f>G34+F34</f>
        <v>32002</v>
      </c>
      <c r="I34" s="384">
        <f t="shared" si="12"/>
        <v>-0.544903443534779</v>
      </c>
      <c r="J34" s="383">
        <v>56326</v>
      </c>
      <c r="K34" s="381">
        <v>1468</v>
      </c>
      <c r="L34" s="381">
        <f>K34+J34</f>
        <v>57794</v>
      </c>
      <c r="M34" s="384">
        <f t="shared" si="13"/>
        <v>0.010383389881971001</v>
      </c>
      <c r="N34" s="383">
        <v>98794</v>
      </c>
      <c r="O34" s="381">
        <v>42</v>
      </c>
      <c r="P34" s="381">
        <f>O34+N34</f>
        <v>98836</v>
      </c>
      <c r="Q34" s="385">
        <f t="shared" si="14"/>
        <v>-0.41525355133756936</v>
      </c>
    </row>
    <row r="35" spans="1:17" s="84" customFormat="1" ht="18" customHeight="1">
      <c r="A35" s="379" t="s">
        <v>246</v>
      </c>
      <c r="B35" s="380">
        <v>14171</v>
      </c>
      <c r="C35" s="381">
        <v>30</v>
      </c>
      <c r="D35" s="381">
        <f t="shared" si="3"/>
        <v>14201</v>
      </c>
      <c r="E35" s="382">
        <f t="shared" si="11"/>
        <v>0.007610747333478392</v>
      </c>
      <c r="F35" s="383">
        <v>14708</v>
      </c>
      <c r="G35" s="381">
        <v>1318</v>
      </c>
      <c r="H35" s="381">
        <f t="shared" si="0"/>
        <v>16026</v>
      </c>
      <c r="I35" s="384">
        <f t="shared" si="12"/>
        <v>-0.1138774491451392</v>
      </c>
      <c r="J35" s="383">
        <v>40485</v>
      </c>
      <c r="K35" s="381">
        <v>1918</v>
      </c>
      <c r="L35" s="381">
        <f t="shared" si="1"/>
        <v>42403</v>
      </c>
      <c r="M35" s="384">
        <f t="shared" si="13"/>
        <v>0.007618210907104826</v>
      </c>
      <c r="N35" s="383">
        <v>49267</v>
      </c>
      <c r="O35" s="381">
        <v>5763</v>
      </c>
      <c r="P35" s="381">
        <f t="shared" si="2"/>
        <v>55030</v>
      </c>
      <c r="Q35" s="385">
        <f t="shared" si="14"/>
        <v>-0.2294566600036344</v>
      </c>
    </row>
    <row r="36" spans="1:17" s="84" customFormat="1" ht="18" customHeight="1">
      <c r="A36" s="379" t="s">
        <v>247</v>
      </c>
      <c r="B36" s="380">
        <v>12351</v>
      </c>
      <c r="C36" s="381">
        <v>39</v>
      </c>
      <c r="D36" s="381">
        <f t="shared" si="3"/>
        <v>12390</v>
      </c>
      <c r="E36" s="382">
        <f t="shared" si="11"/>
        <v>0.006640177414393161</v>
      </c>
      <c r="F36" s="383">
        <v>11346</v>
      </c>
      <c r="G36" s="381"/>
      <c r="H36" s="381">
        <f t="shared" si="0"/>
        <v>11346</v>
      </c>
      <c r="I36" s="384">
        <f t="shared" si="12"/>
        <v>0.09201480698043363</v>
      </c>
      <c r="J36" s="383">
        <v>35663</v>
      </c>
      <c r="K36" s="381">
        <v>58</v>
      </c>
      <c r="L36" s="381">
        <f t="shared" si="1"/>
        <v>35721</v>
      </c>
      <c r="M36" s="384">
        <f t="shared" si="13"/>
        <v>0.006417708931271172</v>
      </c>
      <c r="N36" s="383">
        <v>34861</v>
      </c>
      <c r="O36" s="381">
        <v>28</v>
      </c>
      <c r="P36" s="381">
        <f t="shared" si="2"/>
        <v>34889</v>
      </c>
      <c r="Q36" s="385">
        <f t="shared" si="14"/>
        <v>0.02384705781191787</v>
      </c>
    </row>
    <row r="37" spans="1:17" s="84" customFormat="1" ht="18" customHeight="1">
      <c r="A37" s="379" t="s">
        <v>248</v>
      </c>
      <c r="B37" s="380">
        <v>10669</v>
      </c>
      <c r="C37" s="381">
        <v>1</v>
      </c>
      <c r="D37" s="381">
        <f t="shared" si="3"/>
        <v>10670</v>
      </c>
      <c r="E37" s="382">
        <f t="shared" si="11"/>
        <v>0.005718377159933416</v>
      </c>
      <c r="F37" s="383">
        <v>10162</v>
      </c>
      <c r="G37" s="381"/>
      <c r="H37" s="381">
        <f t="shared" si="0"/>
        <v>10162</v>
      </c>
      <c r="I37" s="384">
        <f t="shared" si="12"/>
        <v>0.04999015941743745</v>
      </c>
      <c r="J37" s="383">
        <v>31742</v>
      </c>
      <c r="K37" s="381">
        <v>166</v>
      </c>
      <c r="L37" s="381">
        <f t="shared" si="1"/>
        <v>31908</v>
      </c>
      <c r="M37" s="384">
        <f t="shared" si="13"/>
        <v>0.005732657444612429</v>
      </c>
      <c r="N37" s="383">
        <v>29229</v>
      </c>
      <c r="O37" s="381"/>
      <c r="P37" s="381">
        <f t="shared" si="2"/>
        <v>29229</v>
      </c>
      <c r="Q37" s="385">
        <f t="shared" si="14"/>
        <v>0.09165554757261618</v>
      </c>
    </row>
    <row r="38" spans="1:17" s="84" customFormat="1" ht="18" customHeight="1">
      <c r="A38" s="379" t="s">
        <v>249</v>
      </c>
      <c r="B38" s="380">
        <v>10186</v>
      </c>
      <c r="C38" s="381">
        <v>125</v>
      </c>
      <c r="D38" s="381">
        <f t="shared" si="3"/>
        <v>10311</v>
      </c>
      <c r="E38" s="382">
        <f t="shared" si="11"/>
        <v>0.00552597815333397</v>
      </c>
      <c r="F38" s="383">
        <v>9653</v>
      </c>
      <c r="G38" s="381">
        <v>27</v>
      </c>
      <c r="H38" s="381">
        <f t="shared" si="0"/>
        <v>9680</v>
      </c>
      <c r="I38" s="384">
        <f t="shared" si="12"/>
        <v>0.06518595041322306</v>
      </c>
      <c r="J38" s="383">
        <v>29716</v>
      </c>
      <c r="K38" s="381">
        <v>319</v>
      </c>
      <c r="L38" s="381">
        <f t="shared" si="1"/>
        <v>30035</v>
      </c>
      <c r="M38" s="384">
        <f t="shared" si="13"/>
        <v>0.00539615038074885</v>
      </c>
      <c r="N38" s="383">
        <v>28068</v>
      </c>
      <c r="O38" s="381">
        <v>53</v>
      </c>
      <c r="P38" s="381">
        <f t="shared" si="2"/>
        <v>28121</v>
      </c>
      <c r="Q38" s="385">
        <f t="shared" si="14"/>
        <v>0.06806301340635112</v>
      </c>
    </row>
    <row r="39" spans="1:17" s="84" customFormat="1" ht="18" customHeight="1">
      <c r="A39" s="379" t="s">
        <v>250</v>
      </c>
      <c r="B39" s="380">
        <v>8878</v>
      </c>
      <c r="C39" s="381">
        <v>46</v>
      </c>
      <c r="D39" s="381">
        <f t="shared" si="3"/>
        <v>8924</v>
      </c>
      <c r="E39" s="382">
        <f aca="true" t="shared" si="15" ref="E39:E59">D39/$D$8</f>
        <v>0.004782642715580676</v>
      </c>
      <c r="F39" s="383">
        <v>16641</v>
      </c>
      <c r="G39" s="381">
        <v>90</v>
      </c>
      <c r="H39" s="381">
        <f t="shared" si="0"/>
        <v>16731</v>
      </c>
      <c r="I39" s="384">
        <f aca="true" t="shared" si="16" ref="I39:I59">(D39/H39-1)</f>
        <v>-0.46661885123423585</v>
      </c>
      <c r="J39" s="383">
        <v>30876</v>
      </c>
      <c r="K39" s="381">
        <v>65</v>
      </c>
      <c r="L39" s="381">
        <f t="shared" si="1"/>
        <v>30941</v>
      </c>
      <c r="M39" s="384">
        <f aca="true" t="shared" si="17" ref="M39:M59">(L39/$L$8)</f>
        <v>0.005558924219435664</v>
      </c>
      <c r="N39" s="383">
        <v>49499</v>
      </c>
      <c r="O39" s="381">
        <v>1214</v>
      </c>
      <c r="P39" s="381">
        <f t="shared" si="2"/>
        <v>50713</v>
      </c>
      <c r="Q39" s="385">
        <f aca="true" t="shared" si="18" ref="Q39:Q59">(L39/P39-1)</f>
        <v>-0.3898803068246801</v>
      </c>
    </row>
    <row r="40" spans="1:17" s="84" customFormat="1" ht="18" customHeight="1">
      <c r="A40" s="379" t="s">
        <v>251</v>
      </c>
      <c r="B40" s="380">
        <v>7637</v>
      </c>
      <c r="C40" s="381">
        <v>211</v>
      </c>
      <c r="D40" s="381">
        <f t="shared" si="3"/>
        <v>7848</v>
      </c>
      <c r="E40" s="382">
        <f t="shared" si="15"/>
        <v>0.004205981626162835</v>
      </c>
      <c r="F40" s="383">
        <v>7536</v>
      </c>
      <c r="G40" s="381"/>
      <c r="H40" s="381">
        <f t="shared" si="0"/>
        <v>7536</v>
      </c>
      <c r="I40" s="384">
        <f t="shared" si="16"/>
        <v>0.04140127388535042</v>
      </c>
      <c r="J40" s="383">
        <v>22426</v>
      </c>
      <c r="K40" s="381">
        <v>1120</v>
      </c>
      <c r="L40" s="381">
        <f t="shared" si="1"/>
        <v>23546</v>
      </c>
      <c r="M40" s="384">
        <f t="shared" si="17"/>
        <v>0.004230323185121105</v>
      </c>
      <c r="N40" s="383">
        <v>21306</v>
      </c>
      <c r="O40" s="381">
        <v>12</v>
      </c>
      <c r="P40" s="381">
        <f t="shared" si="2"/>
        <v>21318</v>
      </c>
      <c r="Q40" s="385">
        <f t="shared" si="18"/>
        <v>0.1045126184445071</v>
      </c>
    </row>
    <row r="41" spans="1:17" s="84" customFormat="1" ht="18" customHeight="1">
      <c r="A41" s="379" t="s">
        <v>252</v>
      </c>
      <c r="B41" s="380">
        <v>7671</v>
      </c>
      <c r="C41" s="381">
        <v>92</v>
      </c>
      <c r="D41" s="381">
        <f t="shared" si="3"/>
        <v>7763</v>
      </c>
      <c r="E41" s="382">
        <f t="shared" si="15"/>
        <v>0.004160427543820348</v>
      </c>
      <c r="F41" s="383">
        <v>8029</v>
      </c>
      <c r="G41" s="381"/>
      <c r="H41" s="381">
        <f t="shared" si="0"/>
        <v>8029</v>
      </c>
      <c r="I41" s="384">
        <f t="shared" si="16"/>
        <v>-0.033129904097646046</v>
      </c>
      <c r="J41" s="383">
        <v>24420</v>
      </c>
      <c r="K41" s="381">
        <v>350</v>
      </c>
      <c r="L41" s="381">
        <f t="shared" si="1"/>
        <v>24770</v>
      </c>
      <c r="M41" s="384">
        <f t="shared" si="17"/>
        <v>0.00445022956321455</v>
      </c>
      <c r="N41" s="383">
        <v>23645</v>
      </c>
      <c r="O41" s="381">
        <v>13</v>
      </c>
      <c r="P41" s="381">
        <f t="shared" si="2"/>
        <v>23658</v>
      </c>
      <c r="Q41" s="385">
        <f t="shared" si="18"/>
        <v>0.0470031279059937</v>
      </c>
    </row>
    <row r="42" spans="1:17" s="84" customFormat="1" ht="18" customHeight="1">
      <c r="A42" s="379" t="s">
        <v>253</v>
      </c>
      <c r="B42" s="380">
        <v>7626</v>
      </c>
      <c r="C42" s="381">
        <v>34</v>
      </c>
      <c r="D42" s="381">
        <f t="shared" si="3"/>
        <v>7660</v>
      </c>
      <c r="E42" s="382">
        <f t="shared" si="15"/>
        <v>0.004105226714628863</v>
      </c>
      <c r="F42" s="383">
        <v>9959</v>
      </c>
      <c r="G42" s="381"/>
      <c r="H42" s="381">
        <f t="shared" si="0"/>
        <v>9959</v>
      </c>
      <c r="I42" s="384">
        <f t="shared" si="16"/>
        <v>-0.23084647052916962</v>
      </c>
      <c r="J42" s="383">
        <v>24721</v>
      </c>
      <c r="K42" s="381">
        <v>49</v>
      </c>
      <c r="L42" s="381">
        <f t="shared" si="1"/>
        <v>24770</v>
      </c>
      <c r="M42" s="384">
        <f t="shared" si="17"/>
        <v>0.00445022956321455</v>
      </c>
      <c r="N42" s="383">
        <v>26515</v>
      </c>
      <c r="O42" s="381">
        <v>2</v>
      </c>
      <c r="P42" s="381">
        <f t="shared" si="2"/>
        <v>26517</v>
      </c>
      <c r="Q42" s="385">
        <f t="shared" si="18"/>
        <v>-0.06588226420786669</v>
      </c>
    </row>
    <row r="43" spans="1:17" s="84" customFormat="1" ht="18" customHeight="1">
      <c r="A43" s="379" t="s">
        <v>254</v>
      </c>
      <c r="B43" s="380">
        <v>7361</v>
      </c>
      <c r="C43" s="381">
        <v>48</v>
      </c>
      <c r="D43" s="381">
        <f t="shared" si="3"/>
        <v>7409</v>
      </c>
      <c r="E43" s="382">
        <f t="shared" si="15"/>
        <v>0.0039707081891234</v>
      </c>
      <c r="F43" s="383">
        <v>6816</v>
      </c>
      <c r="G43" s="381">
        <v>4</v>
      </c>
      <c r="H43" s="381">
        <f t="shared" si="0"/>
        <v>6820</v>
      </c>
      <c r="I43" s="384">
        <f t="shared" si="16"/>
        <v>0.08636363636363642</v>
      </c>
      <c r="J43" s="383">
        <v>21997</v>
      </c>
      <c r="K43" s="381">
        <v>53</v>
      </c>
      <c r="L43" s="381">
        <f t="shared" si="1"/>
        <v>22050</v>
      </c>
      <c r="M43" s="384">
        <f t="shared" si="17"/>
        <v>0.003961548723006896</v>
      </c>
      <c r="N43" s="383">
        <v>23310</v>
      </c>
      <c r="O43" s="381">
        <v>151</v>
      </c>
      <c r="P43" s="381">
        <f t="shared" si="2"/>
        <v>23461</v>
      </c>
      <c r="Q43" s="385">
        <f t="shared" si="18"/>
        <v>-0.06014236392310646</v>
      </c>
    </row>
    <row r="44" spans="1:17" s="84" customFormat="1" ht="18" customHeight="1">
      <c r="A44" s="379" t="s">
        <v>255</v>
      </c>
      <c r="B44" s="380">
        <v>7319</v>
      </c>
      <c r="C44" s="381">
        <v>0</v>
      </c>
      <c r="D44" s="381">
        <f t="shared" si="3"/>
        <v>7319</v>
      </c>
      <c r="E44" s="382">
        <f t="shared" si="15"/>
        <v>0.003922474454878413</v>
      </c>
      <c r="F44" s="383">
        <v>9569</v>
      </c>
      <c r="G44" s="381">
        <v>27</v>
      </c>
      <c r="H44" s="381">
        <f t="shared" si="0"/>
        <v>9596</v>
      </c>
      <c r="I44" s="384">
        <f t="shared" si="16"/>
        <v>-0.23728636932055025</v>
      </c>
      <c r="J44" s="383">
        <v>23277</v>
      </c>
      <c r="K44" s="381">
        <v>18</v>
      </c>
      <c r="L44" s="381">
        <f t="shared" si="1"/>
        <v>23295</v>
      </c>
      <c r="M44" s="384">
        <f t="shared" si="17"/>
        <v>0.004185228004646061</v>
      </c>
      <c r="N44" s="383">
        <v>27567</v>
      </c>
      <c r="O44" s="381">
        <v>32</v>
      </c>
      <c r="P44" s="381">
        <f t="shared" si="2"/>
        <v>27599</v>
      </c>
      <c r="Q44" s="385">
        <f t="shared" si="18"/>
        <v>-0.15594767926374142</v>
      </c>
    </row>
    <row r="45" spans="1:17" s="84" customFormat="1" ht="18" customHeight="1">
      <c r="A45" s="379" t="s">
        <v>256</v>
      </c>
      <c r="B45" s="380">
        <v>6954</v>
      </c>
      <c r="C45" s="381">
        <v>92</v>
      </c>
      <c r="D45" s="381">
        <f t="shared" si="3"/>
        <v>7046</v>
      </c>
      <c r="E45" s="382">
        <f t="shared" si="15"/>
        <v>0.003776165461001954</v>
      </c>
      <c r="F45" s="383">
        <v>7117</v>
      </c>
      <c r="G45" s="381"/>
      <c r="H45" s="381">
        <f t="shared" si="0"/>
        <v>7117</v>
      </c>
      <c r="I45" s="384">
        <f t="shared" si="16"/>
        <v>-0.009976113530982156</v>
      </c>
      <c r="J45" s="383">
        <v>20523</v>
      </c>
      <c r="K45" s="381">
        <v>113</v>
      </c>
      <c r="L45" s="381">
        <f t="shared" si="1"/>
        <v>20636</v>
      </c>
      <c r="M45" s="384">
        <f t="shared" si="17"/>
        <v>0.0037075065509283587</v>
      </c>
      <c r="N45" s="383">
        <v>20057</v>
      </c>
      <c r="O45" s="381">
        <v>55</v>
      </c>
      <c r="P45" s="381">
        <f t="shared" si="2"/>
        <v>20112</v>
      </c>
      <c r="Q45" s="385">
        <f t="shared" si="18"/>
        <v>0.02605409705648376</v>
      </c>
    </row>
    <row r="46" spans="1:17" s="84" customFormat="1" ht="18" customHeight="1">
      <c r="A46" s="379" t="s">
        <v>257</v>
      </c>
      <c r="B46" s="380">
        <v>5747</v>
      </c>
      <c r="C46" s="381">
        <v>283</v>
      </c>
      <c r="D46" s="381">
        <f t="shared" si="3"/>
        <v>6030</v>
      </c>
      <c r="E46" s="382">
        <f t="shared" si="15"/>
        <v>0.003231660194414105</v>
      </c>
      <c r="F46" s="383">
        <v>5862</v>
      </c>
      <c r="G46" s="381">
        <v>276</v>
      </c>
      <c r="H46" s="381">
        <f t="shared" si="0"/>
        <v>6138</v>
      </c>
      <c r="I46" s="384">
        <f t="shared" si="16"/>
        <v>-0.017595307917888547</v>
      </c>
      <c r="J46" s="383">
        <v>16971</v>
      </c>
      <c r="K46" s="381">
        <v>870</v>
      </c>
      <c r="L46" s="381">
        <f t="shared" si="1"/>
        <v>17841</v>
      </c>
      <c r="M46" s="384">
        <f t="shared" si="17"/>
        <v>0.003205351055200274</v>
      </c>
      <c r="N46" s="383">
        <v>16208</v>
      </c>
      <c r="O46" s="381">
        <v>869</v>
      </c>
      <c r="P46" s="381">
        <f t="shared" si="2"/>
        <v>17077</v>
      </c>
      <c r="Q46" s="385">
        <f t="shared" si="18"/>
        <v>0.04473853721379628</v>
      </c>
    </row>
    <row r="47" spans="1:17" s="84" customFormat="1" ht="18" customHeight="1">
      <c r="A47" s="379" t="s">
        <v>258</v>
      </c>
      <c r="B47" s="380">
        <v>5742</v>
      </c>
      <c r="C47" s="381">
        <v>73</v>
      </c>
      <c r="D47" s="381">
        <f t="shared" si="3"/>
        <v>5815</v>
      </c>
      <c r="E47" s="382">
        <f t="shared" si="15"/>
        <v>0.003116435162606637</v>
      </c>
      <c r="F47" s="383">
        <v>6285</v>
      </c>
      <c r="G47" s="381">
        <v>64</v>
      </c>
      <c r="H47" s="381">
        <f t="shared" si="0"/>
        <v>6349</v>
      </c>
      <c r="I47" s="384">
        <f t="shared" si="16"/>
        <v>-0.08410773350133882</v>
      </c>
      <c r="J47" s="383">
        <v>16666</v>
      </c>
      <c r="K47" s="381">
        <v>84</v>
      </c>
      <c r="L47" s="381">
        <f t="shared" si="1"/>
        <v>16750</v>
      </c>
      <c r="M47" s="384">
        <f t="shared" si="17"/>
        <v>0.0030093397328963952</v>
      </c>
      <c r="N47" s="383">
        <v>16182</v>
      </c>
      <c r="O47" s="381">
        <v>186</v>
      </c>
      <c r="P47" s="381">
        <f t="shared" si="2"/>
        <v>16368</v>
      </c>
      <c r="Q47" s="385">
        <f t="shared" si="18"/>
        <v>0.02333822091886617</v>
      </c>
    </row>
    <row r="48" spans="1:17" s="84" customFormat="1" ht="18" customHeight="1">
      <c r="A48" s="379" t="s">
        <v>259</v>
      </c>
      <c r="B48" s="380">
        <v>5613</v>
      </c>
      <c r="C48" s="381">
        <v>79</v>
      </c>
      <c r="D48" s="381">
        <f t="shared" si="3"/>
        <v>5692</v>
      </c>
      <c r="E48" s="382">
        <f t="shared" si="15"/>
        <v>0.003050515725805155</v>
      </c>
      <c r="F48" s="383">
        <v>8158</v>
      </c>
      <c r="G48" s="381">
        <v>25</v>
      </c>
      <c r="H48" s="381">
        <f t="shared" si="0"/>
        <v>8183</v>
      </c>
      <c r="I48" s="384">
        <f t="shared" si="16"/>
        <v>-0.3044115849932787</v>
      </c>
      <c r="J48" s="383">
        <v>15757</v>
      </c>
      <c r="K48" s="381">
        <v>263</v>
      </c>
      <c r="L48" s="381">
        <f t="shared" si="1"/>
        <v>16020</v>
      </c>
      <c r="M48" s="384">
        <f t="shared" si="17"/>
        <v>0.0028781864191641943</v>
      </c>
      <c r="N48" s="383">
        <v>22061</v>
      </c>
      <c r="O48" s="381">
        <v>27</v>
      </c>
      <c r="P48" s="381">
        <f t="shared" si="2"/>
        <v>22088</v>
      </c>
      <c r="Q48" s="385">
        <f t="shared" si="18"/>
        <v>-0.27471930459978267</v>
      </c>
    </row>
    <row r="49" spans="1:17" s="84" customFormat="1" ht="18" customHeight="1">
      <c r="A49" s="379" t="s">
        <v>260</v>
      </c>
      <c r="B49" s="380">
        <v>5512</v>
      </c>
      <c r="C49" s="381">
        <v>55</v>
      </c>
      <c r="D49" s="381">
        <f t="shared" si="3"/>
        <v>5567</v>
      </c>
      <c r="E49" s="382">
        <f t="shared" si="15"/>
        <v>0.0029835244282426735</v>
      </c>
      <c r="F49" s="383">
        <v>5616</v>
      </c>
      <c r="G49" s="381">
        <v>6</v>
      </c>
      <c r="H49" s="381">
        <f t="shared" si="0"/>
        <v>5622</v>
      </c>
      <c r="I49" s="384">
        <f t="shared" si="16"/>
        <v>-0.009782995375311243</v>
      </c>
      <c r="J49" s="383">
        <v>17206</v>
      </c>
      <c r="K49" s="381">
        <v>250</v>
      </c>
      <c r="L49" s="381">
        <f t="shared" si="1"/>
        <v>17456</v>
      </c>
      <c r="M49" s="384">
        <f t="shared" si="17"/>
        <v>0.003136181156862058</v>
      </c>
      <c r="N49" s="383">
        <v>16896</v>
      </c>
      <c r="O49" s="381">
        <v>21</v>
      </c>
      <c r="P49" s="381">
        <f t="shared" si="2"/>
        <v>16917</v>
      </c>
      <c r="Q49" s="385">
        <f t="shared" si="18"/>
        <v>0.03186144115386891</v>
      </c>
    </row>
    <row r="50" spans="1:17" s="84" customFormat="1" ht="18" customHeight="1">
      <c r="A50" s="379" t="s">
        <v>261</v>
      </c>
      <c r="B50" s="380">
        <v>2324</v>
      </c>
      <c r="C50" s="381">
        <v>2774</v>
      </c>
      <c r="D50" s="381">
        <f t="shared" si="3"/>
        <v>5098</v>
      </c>
      <c r="E50" s="382">
        <f t="shared" si="15"/>
        <v>0.0027321730797882434</v>
      </c>
      <c r="F50" s="383">
        <v>2466</v>
      </c>
      <c r="G50" s="381">
        <v>2881</v>
      </c>
      <c r="H50" s="381">
        <f t="shared" si="0"/>
        <v>5347</v>
      </c>
      <c r="I50" s="384">
        <f t="shared" si="16"/>
        <v>-0.04656816906676642</v>
      </c>
      <c r="J50" s="383">
        <v>7448</v>
      </c>
      <c r="K50" s="381">
        <v>7425</v>
      </c>
      <c r="L50" s="381">
        <f t="shared" si="1"/>
        <v>14873</v>
      </c>
      <c r="M50" s="384">
        <f t="shared" si="17"/>
        <v>0.002672114020738393</v>
      </c>
      <c r="N50" s="383">
        <v>7439</v>
      </c>
      <c r="O50" s="381">
        <v>6875</v>
      </c>
      <c r="P50" s="381">
        <f t="shared" si="2"/>
        <v>14314</v>
      </c>
      <c r="Q50" s="385">
        <f t="shared" si="18"/>
        <v>0.03905267570210991</v>
      </c>
    </row>
    <row r="51" spans="1:17" s="84" customFormat="1" ht="18" customHeight="1">
      <c r="A51" s="379" t="s">
        <v>262</v>
      </c>
      <c r="B51" s="380">
        <v>2391</v>
      </c>
      <c r="C51" s="381">
        <v>2338</v>
      </c>
      <c r="D51" s="381">
        <f t="shared" si="3"/>
        <v>4729</v>
      </c>
      <c r="E51" s="382">
        <f t="shared" si="15"/>
        <v>0.002534414769383798</v>
      </c>
      <c r="F51" s="383">
        <v>3248</v>
      </c>
      <c r="G51" s="381">
        <v>15</v>
      </c>
      <c r="H51" s="381">
        <f t="shared" si="0"/>
        <v>3263</v>
      </c>
      <c r="I51" s="384">
        <f t="shared" si="16"/>
        <v>0.44927980386147714</v>
      </c>
      <c r="J51" s="383">
        <v>6545</v>
      </c>
      <c r="K51" s="381">
        <v>6008</v>
      </c>
      <c r="L51" s="381">
        <f t="shared" si="1"/>
        <v>12553</v>
      </c>
      <c r="M51" s="384">
        <f t="shared" si="17"/>
        <v>0.0022552980099730417</v>
      </c>
      <c r="N51" s="383">
        <v>8556</v>
      </c>
      <c r="O51" s="381">
        <v>43</v>
      </c>
      <c r="P51" s="381">
        <f t="shared" si="2"/>
        <v>8599</v>
      </c>
      <c r="Q51" s="385">
        <f t="shared" si="18"/>
        <v>0.45982090940807074</v>
      </c>
    </row>
    <row r="52" spans="1:17" s="84" customFormat="1" ht="18" customHeight="1">
      <c r="A52" s="379" t="s">
        <v>263</v>
      </c>
      <c r="B52" s="380">
        <v>4394</v>
      </c>
      <c r="C52" s="381">
        <v>0</v>
      </c>
      <c r="D52" s="381">
        <f t="shared" si="3"/>
        <v>4394</v>
      </c>
      <c r="E52" s="382">
        <f t="shared" si="15"/>
        <v>0.0023548780919163477</v>
      </c>
      <c r="F52" s="383">
        <v>5491</v>
      </c>
      <c r="G52" s="381">
        <v>3</v>
      </c>
      <c r="H52" s="381">
        <f t="shared" si="0"/>
        <v>5494</v>
      </c>
      <c r="I52" s="384">
        <f t="shared" si="16"/>
        <v>-0.20021842009464874</v>
      </c>
      <c r="J52" s="383">
        <v>15076</v>
      </c>
      <c r="K52" s="381">
        <v>2</v>
      </c>
      <c r="L52" s="381">
        <f t="shared" si="1"/>
        <v>15078</v>
      </c>
      <c r="M52" s="384">
        <f t="shared" si="17"/>
        <v>0.002708944745827573</v>
      </c>
      <c r="N52" s="383">
        <v>20324</v>
      </c>
      <c r="O52" s="381">
        <v>27</v>
      </c>
      <c r="P52" s="381">
        <f t="shared" si="2"/>
        <v>20351</v>
      </c>
      <c r="Q52" s="385">
        <f t="shared" si="18"/>
        <v>-0.2591027467937693</v>
      </c>
    </row>
    <row r="53" spans="1:17" s="84" customFormat="1" ht="18" customHeight="1">
      <c r="A53" s="379" t="s">
        <v>264</v>
      </c>
      <c r="B53" s="380">
        <v>3730</v>
      </c>
      <c r="C53" s="381">
        <v>0</v>
      </c>
      <c r="D53" s="381">
        <f t="shared" si="3"/>
        <v>3730</v>
      </c>
      <c r="E53" s="382">
        <f t="shared" si="15"/>
        <v>0.0019990203192644463</v>
      </c>
      <c r="F53" s="383">
        <v>2964</v>
      </c>
      <c r="G53" s="381"/>
      <c r="H53" s="381">
        <f t="shared" si="0"/>
        <v>2964</v>
      </c>
      <c r="I53" s="384">
        <f t="shared" si="16"/>
        <v>0.25843454790823217</v>
      </c>
      <c r="J53" s="383">
        <v>11277</v>
      </c>
      <c r="K53" s="381">
        <v>19</v>
      </c>
      <c r="L53" s="381">
        <f t="shared" si="1"/>
        <v>11296</v>
      </c>
      <c r="M53" s="384">
        <f t="shared" si="17"/>
        <v>0.002029462783450608</v>
      </c>
      <c r="N53" s="383">
        <v>8795</v>
      </c>
      <c r="O53" s="381"/>
      <c r="P53" s="381">
        <f t="shared" si="2"/>
        <v>8795</v>
      </c>
      <c r="Q53" s="385">
        <f t="shared" si="18"/>
        <v>0.28436611711199555</v>
      </c>
    </row>
    <row r="54" spans="1:17" s="84" customFormat="1" ht="18" customHeight="1">
      <c r="A54" s="379" t="s">
        <v>265</v>
      </c>
      <c r="B54" s="380">
        <v>3703</v>
      </c>
      <c r="C54" s="381">
        <v>1</v>
      </c>
      <c r="D54" s="381">
        <f t="shared" si="3"/>
        <v>3704</v>
      </c>
      <c r="E54" s="382">
        <f t="shared" si="15"/>
        <v>0.0019850861293714502</v>
      </c>
      <c r="F54" s="383">
        <v>5108</v>
      </c>
      <c r="G54" s="381">
        <v>140</v>
      </c>
      <c r="H54" s="381">
        <f t="shared" si="0"/>
        <v>5248</v>
      </c>
      <c r="I54" s="384">
        <f t="shared" si="16"/>
        <v>-0.2942073170731707</v>
      </c>
      <c r="J54" s="383">
        <v>11467</v>
      </c>
      <c r="K54" s="381">
        <v>50</v>
      </c>
      <c r="L54" s="381">
        <f t="shared" si="1"/>
        <v>11517</v>
      </c>
      <c r="M54" s="384">
        <f t="shared" si="17"/>
        <v>0.0020691681017174796</v>
      </c>
      <c r="N54" s="383">
        <v>13496</v>
      </c>
      <c r="O54" s="381">
        <v>346</v>
      </c>
      <c r="P54" s="381">
        <f t="shared" si="2"/>
        <v>13842</v>
      </c>
      <c r="Q54" s="385">
        <f t="shared" si="18"/>
        <v>-0.16796705678370183</v>
      </c>
    </row>
    <row r="55" spans="1:17" s="84" customFormat="1" ht="18" customHeight="1">
      <c r="A55" s="379" t="s">
        <v>266</v>
      </c>
      <c r="B55" s="380">
        <v>3423</v>
      </c>
      <c r="C55" s="381">
        <v>176</v>
      </c>
      <c r="D55" s="381">
        <f t="shared" si="3"/>
        <v>3599</v>
      </c>
      <c r="E55" s="382">
        <f t="shared" si="15"/>
        <v>0.0019288134394189658</v>
      </c>
      <c r="F55" s="383">
        <v>3121</v>
      </c>
      <c r="G55" s="381">
        <v>123</v>
      </c>
      <c r="H55" s="381">
        <f t="shared" si="0"/>
        <v>3244</v>
      </c>
      <c r="I55" s="384">
        <f t="shared" si="16"/>
        <v>0.10943279901356351</v>
      </c>
      <c r="J55" s="383">
        <v>10498</v>
      </c>
      <c r="K55" s="381">
        <v>1112</v>
      </c>
      <c r="L55" s="381">
        <f t="shared" si="1"/>
        <v>11610</v>
      </c>
      <c r="M55" s="384">
        <f t="shared" si="17"/>
        <v>0.002085876674562815</v>
      </c>
      <c r="N55" s="383">
        <v>8487</v>
      </c>
      <c r="O55" s="381">
        <v>275</v>
      </c>
      <c r="P55" s="381">
        <f t="shared" si="2"/>
        <v>8762</v>
      </c>
      <c r="Q55" s="385">
        <f t="shared" si="18"/>
        <v>0.32503994521798685</v>
      </c>
    </row>
    <row r="56" spans="1:17" s="84" customFormat="1" ht="18" customHeight="1">
      <c r="A56" s="379" t="s">
        <v>267</v>
      </c>
      <c r="B56" s="380">
        <v>3484</v>
      </c>
      <c r="C56" s="381">
        <v>15</v>
      </c>
      <c r="D56" s="381">
        <f t="shared" si="3"/>
        <v>3499</v>
      </c>
      <c r="E56" s="382">
        <f t="shared" si="15"/>
        <v>0.0018752204013689805</v>
      </c>
      <c r="F56" s="383">
        <v>3826</v>
      </c>
      <c r="G56" s="381">
        <v>8</v>
      </c>
      <c r="H56" s="381">
        <f t="shared" si="0"/>
        <v>3834</v>
      </c>
      <c r="I56" s="384">
        <f t="shared" si="16"/>
        <v>-0.08737610850286903</v>
      </c>
      <c r="J56" s="383">
        <v>9699</v>
      </c>
      <c r="K56" s="381">
        <v>29</v>
      </c>
      <c r="L56" s="381">
        <f t="shared" si="1"/>
        <v>9728</v>
      </c>
      <c r="M56" s="384">
        <f t="shared" si="17"/>
        <v>0.001747752652036784</v>
      </c>
      <c r="N56" s="383">
        <v>9671</v>
      </c>
      <c r="O56" s="381">
        <v>66</v>
      </c>
      <c r="P56" s="381">
        <f t="shared" si="2"/>
        <v>9737</v>
      </c>
      <c r="Q56" s="385">
        <f t="shared" si="18"/>
        <v>-0.0009243093355243426</v>
      </c>
    </row>
    <row r="57" spans="1:17" s="84" customFormat="1" ht="18" customHeight="1">
      <c r="A57" s="379" t="s">
        <v>268</v>
      </c>
      <c r="B57" s="380">
        <v>2124</v>
      </c>
      <c r="C57" s="381">
        <v>0</v>
      </c>
      <c r="D57" s="381">
        <f t="shared" si="3"/>
        <v>2124</v>
      </c>
      <c r="E57" s="382">
        <f t="shared" si="15"/>
        <v>0.0011383161281816848</v>
      </c>
      <c r="F57" s="383">
        <v>4511</v>
      </c>
      <c r="G57" s="381">
        <v>3206</v>
      </c>
      <c r="H57" s="381">
        <f t="shared" si="0"/>
        <v>7717</v>
      </c>
      <c r="I57" s="384">
        <f t="shared" si="16"/>
        <v>-0.7247635091356746</v>
      </c>
      <c r="J57" s="383">
        <v>6105</v>
      </c>
      <c r="K57" s="381">
        <v>2071</v>
      </c>
      <c r="L57" s="381">
        <f t="shared" si="1"/>
        <v>8176</v>
      </c>
      <c r="M57" s="384">
        <f t="shared" si="17"/>
        <v>0.0014689171138006524</v>
      </c>
      <c r="N57" s="383">
        <v>13180</v>
      </c>
      <c r="O57" s="381">
        <v>10710</v>
      </c>
      <c r="P57" s="381">
        <f t="shared" si="2"/>
        <v>23890</v>
      </c>
      <c r="Q57" s="385">
        <f t="shared" si="18"/>
        <v>-0.6577647551276684</v>
      </c>
    </row>
    <row r="58" spans="1:17" s="84" customFormat="1" ht="18" customHeight="1">
      <c r="A58" s="379" t="s">
        <v>269</v>
      </c>
      <c r="B58" s="380">
        <v>1620</v>
      </c>
      <c r="C58" s="381">
        <v>0</v>
      </c>
      <c r="D58" s="381">
        <f t="shared" si="3"/>
        <v>1620</v>
      </c>
      <c r="E58" s="382">
        <f t="shared" si="15"/>
        <v>0.0008682072164097595</v>
      </c>
      <c r="F58" s="383">
        <v>1695</v>
      </c>
      <c r="G58" s="381">
        <v>1193</v>
      </c>
      <c r="H58" s="381">
        <f t="shared" si="0"/>
        <v>2888</v>
      </c>
      <c r="I58" s="384">
        <f t="shared" si="16"/>
        <v>-0.4390581717451524</v>
      </c>
      <c r="J58" s="383">
        <v>4801</v>
      </c>
      <c r="K58" s="381">
        <v>593</v>
      </c>
      <c r="L58" s="381">
        <f t="shared" si="1"/>
        <v>5394</v>
      </c>
      <c r="M58" s="384">
        <f t="shared" si="17"/>
        <v>0.0009690972250294422</v>
      </c>
      <c r="N58" s="383">
        <v>4485</v>
      </c>
      <c r="O58" s="381">
        <v>4380</v>
      </c>
      <c r="P58" s="381">
        <f t="shared" si="2"/>
        <v>8865</v>
      </c>
      <c r="Q58" s="385">
        <f t="shared" si="18"/>
        <v>-0.39153976311336713</v>
      </c>
    </row>
    <row r="59" spans="1:17" s="84" customFormat="1" ht="18" customHeight="1" thickBot="1">
      <c r="A59" s="386" t="s">
        <v>270</v>
      </c>
      <c r="B59" s="387">
        <v>150671</v>
      </c>
      <c r="C59" s="388">
        <v>29643</v>
      </c>
      <c r="D59" s="388">
        <f t="shared" si="3"/>
        <v>180314</v>
      </c>
      <c r="E59" s="389">
        <f t="shared" si="15"/>
        <v>0.09663575062945023</v>
      </c>
      <c r="F59" s="390">
        <v>172010</v>
      </c>
      <c r="G59" s="388">
        <v>28379</v>
      </c>
      <c r="H59" s="388">
        <f t="shared" si="0"/>
        <v>200389</v>
      </c>
      <c r="I59" s="391">
        <f t="shared" si="16"/>
        <v>-0.10018014960901045</v>
      </c>
      <c r="J59" s="390">
        <v>463861</v>
      </c>
      <c r="K59" s="388">
        <v>97594</v>
      </c>
      <c r="L59" s="388">
        <f t="shared" si="1"/>
        <v>561455</v>
      </c>
      <c r="M59" s="391">
        <f t="shared" si="17"/>
        <v>0.10087216953631914</v>
      </c>
      <c r="N59" s="390">
        <v>528565</v>
      </c>
      <c r="O59" s="388">
        <v>86474</v>
      </c>
      <c r="P59" s="388">
        <f t="shared" si="2"/>
        <v>615039</v>
      </c>
      <c r="Q59" s="392">
        <f t="shared" si="18"/>
        <v>-0.08712293041579477</v>
      </c>
    </row>
    <row r="60" ht="15" thickTop="1">
      <c r="A60" s="72"/>
    </row>
    <row r="61" ht="14.25" customHeight="1">
      <c r="A61" s="63"/>
    </row>
  </sheetData>
  <sheetProtection/>
  <mergeCells count="15">
    <mergeCell ref="A4:Q4"/>
    <mergeCell ref="N1:O1"/>
    <mergeCell ref="P1:Q1"/>
    <mergeCell ref="B5:I5"/>
    <mergeCell ref="J5:Q5"/>
    <mergeCell ref="A3:Q3"/>
    <mergeCell ref="I6:I7"/>
    <mergeCell ref="J6:L6"/>
    <mergeCell ref="M6:M7"/>
    <mergeCell ref="A5:A7"/>
    <mergeCell ref="N6:P6"/>
    <mergeCell ref="Q6:Q7"/>
    <mergeCell ref="B6:D6"/>
    <mergeCell ref="E6:E7"/>
    <mergeCell ref="F6:H6"/>
  </mergeCells>
  <conditionalFormatting sqref="Q60:Q65536 I60:I65536 I3 Q3">
    <cfRule type="cellIs" priority="2" dxfId="99" operator="lessThan" stopIfTrue="1">
      <formula>0</formula>
    </cfRule>
  </conditionalFormatting>
  <conditionalFormatting sqref="Q8:Q59 I8:I59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Marzo 2018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2018-05-03T22:59:55Z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2018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179.000000000000</vt:lpwstr>
  </property>
</Properties>
</file>